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2" activeTab="13"/>
  </bookViews>
  <sheets>
    <sheet name="2010-2011" sheetId="1" r:id="rId1"/>
    <sheet name="1. Saison" sheetId="2" r:id="rId2"/>
    <sheet name="2011-2012" sheetId="3" r:id="rId3"/>
    <sheet name="2. Saison" sheetId="4" r:id="rId4"/>
    <sheet name="2012-2013" sheetId="5" r:id="rId5"/>
    <sheet name="3. Saison" sheetId="6" r:id="rId6"/>
    <sheet name="2013-2014" sheetId="7" r:id="rId7"/>
    <sheet name="4. Saison" sheetId="8" r:id="rId8"/>
    <sheet name="2014-2015" sheetId="9" r:id="rId9"/>
    <sheet name="5. Saison" sheetId="10" r:id="rId10"/>
    <sheet name="2015-2016" sheetId="11" r:id="rId11"/>
    <sheet name="6. Saison" sheetId="12" r:id="rId12"/>
    <sheet name="2016-2017" sheetId="13" r:id="rId13"/>
    <sheet name="7. Saison" sheetId="14" r:id="rId14"/>
    <sheet name="Gesamt" sheetId="15" r:id="rId15"/>
    <sheet name="Statistiken" sheetId="16" r:id="rId16"/>
    <sheet name="Trainingsspiele" sheetId="17" r:id="rId17"/>
  </sheets>
  <definedNames/>
  <calcPr fullCalcOnLoad="1"/>
</workbook>
</file>

<file path=xl/sharedStrings.xml><?xml version="1.0" encoding="utf-8"?>
<sst xmlns="http://schemas.openxmlformats.org/spreadsheetml/2006/main" count="979" uniqueCount="180">
  <si>
    <t>1. Spieltag - 22.05.2010 - Hannover</t>
  </si>
  <si>
    <t>2. Spieltag - 04.09.2010 - Wolfsburg</t>
  </si>
  <si>
    <t>3. Spieltag - 05.12.2010 - Hannover</t>
  </si>
  <si>
    <t>4. Spieltag - 22.01.2011 - Wolfsburg</t>
  </si>
  <si>
    <t>5. Spieltag - 05.02.2011 - Hannover</t>
  </si>
  <si>
    <t>6. Spieltag - 09.04.2011 - Hannover</t>
  </si>
  <si>
    <t>Dennis</t>
  </si>
  <si>
    <t>Thorsten</t>
  </si>
  <si>
    <t>1. Spiel</t>
  </si>
  <si>
    <t>2. Spiel</t>
  </si>
  <si>
    <t>3. Spiel</t>
  </si>
  <si>
    <t>4. Spiel</t>
  </si>
  <si>
    <t>5. Spiel</t>
  </si>
  <si>
    <t>-</t>
  </si>
  <si>
    <t>Strikes</t>
  </si>
  <si>
    <t>Spares</t>
  </si>
  <si>
    <t>Pumpen</t>
  </si>
  <si>
    <t>Gesamt</t>
  </si>
  <si>
    <t>Schnitt</t>
  </si>
  <si>
    <t xml:space="preserve"> </t>
  </si>
  <si>
    <t>Spieltag</t>
  </si>
  <si>
    <t>Durchschnitt</t>
  </si>
  <si>
    <t>Punkte</t>
  </si>
  <si>
    <t>22.05.2010 Hannover</t>
  </si>
  <si>
    <t>04.09.2010 Wolfsburg</t>
  </si>
  <si>
    <t>05.12.2010 Hannover</t>
  </si>
  <si>
    <t>22.01.2011 Wolfsburg</t>
  </si>
  <si>
    <t>05.02.2011 Hannover</t>
  </si>
  <si>
    <t>führt nach 6 Spielen mit</t>
  </si>
  <si>
    <t>Punkten Vorsprung!</t>
  </si>
  <si>
    <t>1. Spieltag - 03.06.2011 - Wolfsburg</t>
  </si>
  <si>
    <t>2. Spieltag - 25.06.2011 - Hannover</t>
  </si>
  <si>
    <t>3. Spieltag - 23.07.2011 - Wolfsburg</t>
  </si>
  <si>
    <t>4. Spieltag - 06.08.2011 - Hannover</t>
  </si>
  <si>
    <t>5. Spieltag - 03.09.2011 - Wolfsburg</t>
  </si>
  <si>
    <t>6. Spieltag - 24.09.2011 - Hannover</t>
  </si>
  <si>
    <t>7. Spieltag - 25.09.2011 - Hannover</t>
  </si>
  <si>
    <t>8. Spieltag - 22.10.2011 - Wolfsburg</t>
  </si>
  <si>
    <t>9. Spieltag – 03.12.2011 – Hannover</t>
  </si>
  <si>
    <t>10. Spieltag – 28.12.2011 – Wolfsburg</t>
  </si>
  <si>
    <t>11. Spieltag – 21.01.2012 – Hannover</t>
  </si>
  <si>
    <t>12. Spieltag – 25.02.2012 – Wolfsburg</t>
  </si>
  <si>
    <t>13. Spieltag – 17.03.2012 – Hannover</t>
  </si>
  <si>
    <t>14. Spieltag – 12.05.2012 – Wolfsburg</t>
  </si>
  <si>
    <t>Andrea</t>
  </si>
  <si>
    <t>03.06.2011 Wolfsburg</t>
  </si>
  <si>
    <t>25.06.2011 Hannover</t>
  </si>
  <si>
    <t>23.07.2011 Wolfsburg</t>
  </si>
  <si>
    <t>06.08.2011 Hannover</t>
  </si>
  <si>
    <t>03.09.2011 Wolfsburg</t>
  </si>
  <si>
    <t>24.09.2011 Hannover</t>
  </si>
  <si>
    <t>25.09.2011 Hannover</t>
  </si>
  <si>
    <t>22.10.2011 Wolfsburg</t>
  </si>
  <si>
    <t>03.12.2011 Hannover</t>
  </si>
  <si>
    <t>28.12.2011 Wolfsburg</t>
  </si>
  <si>
    <t>21.01.2012 Hannover</t>
  </si>
  <si>
    <t>25.02.2012 Wolfsburg</t>
  </si>
  <si>
    <t>17.03.2012 Hannover</t>
  </si>
  <si>
    <t>12.05.2012 Wolfsburg</t>
  </si>
  <si>
    <t>führt nach 14 Spielen mit</t>
  </si>
  <si>
    <t>&lt; 100</t>
  </si>
  <si>
    <t>Erstmal üben, bevor du zu uns kommst</t>
  </si>
  <si>
    <t>100 - 119</t>
  </si>
  <si>
    <t>Guter Anfängerwert</t>
  </si>
  <si>
    <t>120 - 139</t>
  </si>
  <si>
    <t>Konkurenzfähig</t>
  </si>
  <si>
    <t>140 - 159</t>
  </si>
  <si>
    <t>Sehr guter Wert</t>
  </si>
  <si>
    <t>160 - 179</t>
  </si>
  <si>
    <t>Meisterlich</t>
  </si>
  <si>
    <t>180 - 199</t>
  </si>
  <si>
    <t>Bowlinggott</t>
  </si>
  <si>
    <t>&gt; 200</t>
  </si>
  <si>
    <t>Superhero</t>
  </si>
  <si>
    <t>1. Spieltag – 02.06.2012 – Hannover</t>
  </si>
  <si>
    <t>2. Spieltag – 23.06.2012 – Wolfsburg</t>
  </si>
  <si>
    <t>3. Spieltag – 21.07.2012 – Hannover</t>
  </si>
  <si>
    <t>4. Spieltag – 18.08.2012 – Wolfsburg</t>
  </si>
  <si>
    <t>5. Spieltag – 15.09.2012 – Wolfsburg</t>
  </si>
  <si>
    <t>6. Spieltag – 06.10.2012 – Hannover</t>
  </si>
  <si>
    <t>7. Spieltag – 15.11.2012 – Hannover</t>
  </si>
  <si>
    <t>8. Spieltag – 01.12.2012 – Wolfsburg</t>
  </si>
  <si>
    <t>9. Spieltag – 27.12.2012 – Wolfsburg</t>
  </si>
  <si>
    <t>10. Spieltag – 19.01.2013 – Hannover</t>
  </si>
  <si>
    <t>11. Spieltag – 23.02.2013 – Wolfsburg</t>
  </si>
  <si>
    <t>12. Spieltag – 16.03.2013 – Hannover</t>
  </si>
  <si>
    <t>13. Spieltag – 06.04.2013 – Wolfsburg</t>
  </si>
  <si>
    <t>14. Spieltag – 27.04.2013 – Hannover</t>
  </si>
  <si>
    <t>Willi</t>
  </si>
  <si>
    <t>Marcus</t>
  </si>
  <si>
    <t>02.06.2012 Hannover</t>
  </si>
  <si>
    <t>23.06.2012 Wolfsburg</t>
  </si>
  <si>
    <t>21.07.2012 Hannover</t>
  </si>
  <si>
    <t>18.08.2012 Wolfsburg</t>
  </si>
  <si>
    <t>15.09.2012 Wolfsburg</t>
  </si>
  <si>
    <t>06.10.2012 Hannover</t>
  </si>
  <si>
    <t>15.11.2012 Hannover</t>
  </si>
  <si>
    <t>01.12.2012 Wolfsburg</t>
  </si>
  <si>
    <t>27.12.2012 Wolfsburg</t>
  </si>
  <si>
    <t>19.01.2013 Hannover</t>
  </si>
  <si>
    <t>23.02.2013 Wolfsburg</t>
  </si>
  <si>
    <t>16.03.2013 Hannover</t>
  </si>
  <si>
    <t>06.04.2013 Wolfsburg</t>
  </si>
  <si>
    <t>27.04.2013 Hannover</t>
  </si>
  <si>
    <t>führt nach 14 Spiel mit</t>
  </si>
  <si>
    <t>1. Spieltag – 22.06.2013 – Hannover</t>
  </si>
  <si>
    <t>2. Spieltag – 13.07.2013 - Wolfsburg</t>
  </si>
  <si>
    <t>3. Spieltag – 17.08.2013 – Wolfsburg</t>
  </si>
  <si>
    <t>4. Spieltag – 07.09.2013 – Hannover</t>
  </si>
  <si>
    <t>5. Spieltag – 05.10.2013 – Hannover</t>
  </si>
  <si>
    <t>6. Spieltag – 17.10.2013 – Wolfsburg</t>
  </si>
  <si>
    <t>7. Spieltag – 19.10.2013 – Wolfsburg</t>
  </si>
  <si>
    <t>8. Spieltag – 11.01.2014 – Hannover</t>
  </si>
  <si>
    <t>9. Spieltag – 01.02.2014 - Wolfsburg</t>
  </si>
  <si>
    <t>10. Spieltag – 22.02.2014 – Wolfsburg</t>
  </si>
  <si>
    <t>11. Spieltag – 13.03.2014 – Hannover</t>
  </si>
  <si>
    <t>12. Spieltag – 26.04.2014 – Hannover</t>
  </si>
  <si>
    <t>13. Spieltag – 16.05.2014 - Wolfsburg</t>
  </si>
  <si>
    <t>Matze</t>
  </si>
  <si>
    <t>Sternwert</t>
  </si>
  <si>
    <t>22.06.2013 Hannover</t>
  </si>
  <si>
    <t>13.07.2013 Wolfsburg</t>
  </si>
  <si>
    <t>17.08.2013 Wolfsburg</t>
  </si>
  <si>
    <t>07.09.2013 Hannover</t>
  </si>
  <si>
    <t>05.10.2013 Hannover</t>
  </si>
  <si>
    <t>17.10.2013 Wolfsburg</t>
  </si>
  <si>
    <t>19.10.2013 Wolfsburg</t>
  </si>
  <si>
    <t>11.01.2014 Hannover</t>
  </si>
  <si>
    <t>01.02.2014 Wolfsburg</t>
  </si>
  <si>
    <t>22.02.2014 Wolfsburg</t>
  </si>
  <si>
    <t>13.03.2014 Hannover</t>
  </si>
  <si>
    <t>16.05.2014 Wolfsburg</t>
  </si>
  <si>
    <t>führt nach 13 Spielen mit</t>
  </si>
  <si>
    <t>1. Spieltag – 26.07.2014</t>
  </si>
  <si>
    <t>2. Spieltag – 11.10.2014</t>
  </si>
  <si>
    <t>3. Spieltag – 13.12.2014</t>
  </si>
  <si>
    <t>4. Spieltag – 21.02.2015</t>
  </si>
  <si>
    <t>5. Spieltag – 09.05.2015</t>
  </si>
  <si>
    <t>Sternfaktor</t>
  </si>
  <si>
    <r>
      <t>führt nach 5 Spieltagen mit 3</t>
    </r>
    <r>
      <rPr>
        <b/>
        <sz val="9"/>
        <rFont val="Arial"/>
        <family val="2"/>
      </rPr>
      <t xml:space="preserve"> Punkten</t>
    </r>
    <r>
      <rPr>
        <sz val="9"/>
        <rFont val="Arial"/>
        <family val="2"/>
      </rPr>
      <t xml:space="preserve"> Vorsprung!</t>
    </r>
  </si>
  <si>
    <t>1. Spieltag – 27.06.2015</t>
  </si>
  <si>
    <t>2. Spieltag – 17.10.2015</t>
  </si>
  <si>
    <t>3. Spieltag – 17.11.2015</t>
  </si>
  <si>
    <t>4. Spieltag – 30.01.2016</t>
  </si>
  <si>
    <t>5. Spieltag – 12.03.2016</t>
  </si>
  <si>
    <t>6. Spieltag – 14.05.2016</t>
  </si>
  <si>
    <t>Sebastian</t>
  </si>
  <si>
    <t>Basti</t>
  </si>
  <si>
    <r>
      <t>gewinnt nach sechs Spieltagen mit 17</t>
    </r>
    <r>
      <rPr>
        <b/>
        <sz val="9"/>
        <rFont val="Arial"/>
        <family val="2"/>
      </rPr>
      <t xml:space="preserve"> Punkten</t>
    </r>
    <r>
      <rPr>
        <sz val="9"/>
        <rFont val="Arial"/>
        <family val="2"/>
      </rPr>
      <t xml:space="preserve"> Vorsprung!</t>
    </r>
  </si>
  <si>
    <t>1. Spieltag – 02.07.2016</t>
  </si>
  <si>
    <t>2. Spieltag – 19.11.2016</t>
  </si>
  <si>
    <t>3. Spieltag – 28.01.2017</t>
  </si>
  <si>
    <t>4. Spieltag – 11.02.2017</t>
  </si>
  <si>
    <t>5. Spieltag – 25.03.2017</t>
  </si>
  <si>
    <t>6. Spieltag – 27.07.2017</t>
  </si>
  <si>
    <r>
      <t>siegt nach 6 Spieltagen mit 8</t>
    </r>
    <r>
      <rPr>
        <b/>
        <sz val="9"/>
        <rFont val="Arial"/>
        <family val="2"/>
      </rPr>
      <t xml:space="preserve"> Punkten</t>
    </r>
    <r>
      <rPr>
        <sz val="9"/>
        <rFont val="Arial"/>
        <family val="2"/>
      </rPr>
      <t xml:space="preserve"> Vorsprung!</t>
    </r>
  </si>
  <si>
    <t>26.04.2014 Hannover</t>
  </si>
  <si>
    <t>17.05.2014 Wolfsburg</t>
  </si>
  <si>
    <t>Spiel- / Spieltag- / Saisonübergreifend</t>
  </si>
  <si>
    <t>Spielsiege in Folge</t>
  </si>
  <si>
    <t>aktuell</t>
  </si>
  <si>
    <t>Strikes in Folge</t>
  </si>
  <si>
    <t>Spares in Folge</t>
  </si>
  <si>
    <t>Pumpen in Folge</t>
  </si>
  <si>
    <t>Spieltagsiege in Folge</t>
  </si>
  <si>
    <t>auf Spieltage bezogen</t>
  </si>
  <si>
    <t>höchste Punktzahl</t>
  </si>
  <si>
    <t>der höchste Sternfaktor</t>
  </si>
  <si>
    <t>der niedrigste Sternfaktor</t>
  </si>
  <si>
    <t>die meisten Pins</t>
  </si>
  <si>
    <t>die wenigsten Pins</t>
  </si>
  <si>
    <t>die meisten Strikes</t>
  </si>
  <si>
    <t>die wenigsten Strikes</t>
  </si>
  <si>
    <t>die meisten Spares</t>
  </si>
  <si>
    <t>die wenigsten Spares</t>
  </si>
  <si>
    <t>die meisten Pumpen</t>
  </si>
  <si>
    <t>die wenigsten Pumpen</t>
  </si>
  <si>
    <t>auf ein Spiel bezogen</t>
  </si>
  <si>
    <t>Datum</t>
  </si>
  <si>
    <t>Ergebnis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</si>
</sst>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1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2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0" borderId="0" xfId="0" applyFont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6" xfId="0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1" fillId="0" borderId="7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1" fillId="0" borderId="8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/>
    </xf>
    <xf numFmtId="164" fontId="1" fillId="0" borderId="9" xfId="0" applyFont="1" applyBorder="1" applyAlignment="1">
      <alignment horizontal="center" vertical="center"/>
    </xf>
    <xf numFmtId="164" fontId="1" fillId="0" borderId="10" xfId="0" applyFont="1" applyBorder="1" applyAlignment="1">
      <alignment horizontal="center" vertical="center"/>
    </xf>
    <xf numFmtId="164" fontId="1" fillId="0" borderId="11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2" borderId="12" xfId="0" applyFont="1" applyFill="1" applyBorder="1" applyAlignment="1">
      <alignment horizontal="center" vertical="center"/>
    </xf>
    <xf numFmtId="164" fontId="3" fillId="3" borderId="12" xfId="0" applyFont="1" applyFill="1" applyBorder="1" applyAlignment="1">
      <alignment horizontal="center" vertical="center"/>
    </xf>
    <xf numFmtId="164" fontId="3" fillId="4" borderId="12" xfId="0" applyFont="1" applyFill="1" applyBorder="1" applyAlignment="1">
      <alignment horizontal="center" vertical="center"/>
    </xf>
    <xf numFmtId="164" fontId="0" fillId="0" borderId="0" xfId="0" applyFont="1" applyAlignment="1">
      <alignment horizontal="left" vertical="center"/>
    </xf>
    <xf numFmtId="164" fontId="3" fillId="2" borderId="12" xfId="0" applyFont="1" applyFill="1" applyBorder="1" applyAlignment="1">
      <alignment horizontal="center" vertical="center" wrapText="1"/>
    </xf>
    <xf numFmtId="164" fontId="3" fillId="3" borderId="12" xfId="0" applyFont="1" applyFill="1" applyBorder="1" applyAlignment="1">
      <alignment horizontal="center" vertical="center" wrapText="1"/>
    </xf>
    <xf numFmtId="164" fontId="1" fillId="5" borderId="12" xfId="0" applyFont="1" applyFill="1" applyBorder="1" applyAlignment="1">
      <alignment horizontal="center" vertical="center" wrapText="1"/>
    </xf>
    <xf numFmtId="164" fontId="3" fillId="6" borderId="12" xfId="0" applyFont="1" applyFill="1" applyBorder="1" applyAlignment="1">
      <alignment horizontal="center" vertical="center" wrapText="1"/>
    </xf>
    <xf numFmtId="164" fontId="1" fillId="7" borderId="12" xfId="0" applyFont="1" applyFill="1" applyBorder="1" applyAlignment="1">
      <alignment horizontal="center" vertical="center" wrapText="1"/>
    </xf>
    <xf numFmtId="164" fontId="4" fillId="8" borderId="12" xfId="0" applyFont="1" applyFill="1" applyBorder="1" applyAlignment="1">
      <alignment horizontal="center" vertical="center" wrapText="1"/>
    </xf>
    <xf numFmtId="164" fontId="1" fillId="0" borderId="13" xfId="0" applyFont="1" applyBorder="1" applyAlignment="1">
      <alignment horizontal="center"/>
    </xf>
    <xf numFmtId="164" fontId="0" fillId="0" borderId="14" xfId="0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 horizontal="center"/>
    </xf>
    <xf numFmtId="164" fontId="1" fillId="3" borderId="4" xfId="0" applyFont="1" applyFill="1" applyBorder="1" applyAlignment="1">
      <alignment horizontal="center" vertical="center"/>
    </xf>
    <xf numFmtId="164" fontId="1" fillId="4" borderId="4" xfId="0" applyFont="1" applyFill="1" applyBorder="1" applyAlignment="1">
      <alignment horizontal="center" vertical="center"/>
    </xf>
    <xf numFmtId="164" fontId="1" fillId="9" borderId="4" xfId="0" applyFont="1" applyFill="1" applyBorder="1" applyAlignment="1">
      <alignment horizontal="center" vertical="center"/>
    </xf>
    <xf numFmtId="164" fontId="1" fillId="5" borderId="4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/>
    </xf>
    <xf numFmtId="164" fontId="1" fillId="6" borderId="4" xfId="0" applyFont="1" applyFill="1" applyBorder="1" applyAlignment="1">
      <alignment horizontal="center" vertical="center"/>
    </xf>
    <xf numFmtId="164" fontId="3" fillId="5" borderId="4" xfId="0" applyFont="1" applyFill="1" applyBorder="1" applyAlignment="1">
      <alignment horizontal="center" vertical="center"/>
    </xf>
    <xf numFmtId="164" fontId="1" fillId="10" borderId="4" xfId="0" applyFont="1" applyFill="1" applyBorder="1" applyAlignment="1">
      <alignment horizontal="center" vertical="center"/>
    </xf>
    <xf numFmtId="164" fontId="3" fillId="11" borderId="12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left" vertical="center"/>
    </xf>
    <xf numFmtId="164" fontId="3" fillId="5" borderId="12" xfId="0" applyFont="1" applyFill="1" applyBorder="1" applyAlignment="1">
      <alignment horizontal="center" vertical="center"/>
    </xf>
    <xf numFmtId="164" fontId="1" fillId="12" borderId="4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0" fillId="4" borderId="7" xfId="0" applyFont="1" applyFill="1" applyBorder="1" applyAlignment="1">
      <alignment horizontal="center" vertical="center"/>
    </xf>
    <xf numFmtId="164" fontId="0" fillId="6" borderId="7" xfId="0" applyFont="1" applyFill="1" applyBorder="1" applyAlignment="1">
      <alignment horizontal="center" vertical="center"/>
    </xf>
    <xf numFmtId="164" fontId="0" fillId="5" borderId="7" xfId="0" applyFont="1" applyFill="1" applyBorder="1" applyAlignment="1">
      <alignment horizontal="center" vertical="center"/>
    </xf>
    <xf numFmtId="164" fontId="0" fillId="3" borderId="7" xfId="0" applyFont="1" applyFill="1" applyBorder="1" applyAlignment="1">
      <alignment horizontal="center" vertical="center"/>
    </xf>
    <xf numFmtId="164" fontId="0" fillId="10" borderId="7" xfId="0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horizontal="center" vertical="center"/>
    </xf>
    <xf numFmtId="164" fontId="1" fillId="0" borderId="0" xfId="0" applyFont="1" applyAlignment="1">
      <alignment horizontal="center"/>
    </xf>
    <xf numFmtId="164" fontId="1" fillId="0" borderId="8" xfId="0" applyFont="1" applyFill="1" applyBorder="1" applyAlignment="1">
      <alignment horizontal="center" vertical="center"/>
    </xf>
    <xf numFmtId="164" fontId="1" fillId="0" borderId="17" xfId="0" applyFont="1" applyBorder="1" applyAlignment="1">
      <alignment horizontal="center" vertical="center"/>
    </xf>
    <xf numFmtId="164" fontId="1" fillId="0" borderId="18" xfId="0" applyFont="1" applyBorder="1" applyAlignment="1">
      <alignment horizontal="center" vertical="center"/>
    </xf>
    <xf numFmtId="164" fontId="1" fillId="10" borderId="11" xfId="0" applyFont="1" applyFill="1" applyBorder="1" applyAlignment="1">
      <alignment horizontal="center" vertical="center"/>
    </xf>
    <xf numFmtId="164" fontId="1" fillId="3" borderId="11" xfId="0" applyFont="1" applyFill="1" applyBorder="1" applyAlignment="1">
      <alignment horizontal="center" vertical="center"/>
    </xf>
    <xf numFmtId="164" fontId="3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13" borderId="4" xfId="0" applyFont="1" applyFill="1" applyBorder="1" applyAlignment="1">
      <alignment horizontal="center" vertical="center"/>
    </xf>
    <xf numFmtId="164" fontId="1" fillId="11" borderId="4" xfId="0" applyFont="1" applyFill="1" applyBorder="1" applyAlignment="1">
      <alignment horizontal="center" vertical="center"/>
    </xf>
    <xf numFmtId="164" fontId="0" fillId="13" borderId="7" xfId="0" applyFont="1" applyFill="1" applyBorder="1" applyAlignment="1">
      <alignment horizontal="center" vertical="center"/>
    </xf>
    <xf numFmtId="164" fontId="0" fillId="11" borderId="7" xfId="0" applyFont="1" applyFill="1" applyBorder="1" applyAlignment="1">
      <alignment horizontal="center" vertical="center"/>
    </xf>
    <xf numFmtId="164" fontId="6" fillId="2" borderId="7" xfId="0" applyFont="1" applyFill="1" applyBorder="1" applyAlignment="1">
      <alignment horizontal="center" vertical="center"/>
    </xf>
    <xf numFmtId="164" fontId="6" fillId="10" borderId="7" xfId="0" applyFont="1" applyFill="1" applyBorder="1" applyAlignment="1">
      <alignment horizontal="center" vertical="center"/>
    </xf>
    <xf numFmtId="164" fontId="0" fillId="2" borderId="7" xfId="0" applyFont="1" applyFill="1" applyBorder="1" applyAlignment="1">
      <alignment horizontal="center" vertical="center"/>
    </xf>
    <xf numFmtId="164" fontId="6" fillId="3" borderId="7" xfId="0" applyFont="1" applyFill="1" applyBorder="1" applyAlignment="1">
      <alignment horizontal="center" vertical="center"/>
    </xf>
    <xf numFmtId="164" fontId="6" fillId="5" borderId="7" xfId="0" applyFont="1" applyFill="1" applyBorder="1" applyAlignment="1">
      <alignment horizontal="center" vertical="center"/>
    </xf>
    <xf numFmtId="164" fontId="3" fillId="3" borderId="11" xfId="0" applyFont="1" applyFill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/>
    </xf>
    <xf numFmtId="164" fontId="7" fillId="0" borderId="7" xfId="0" applyFont="1" applyBorder="1" applyAlignment="1">
      <alignment horizontal="center" vertical="center"/>
    </xf>
    <xf numFmtId="164" fontId="7" fillId="0" borderId="5" xfId="0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4" fontId="8" fillId="0" borderId="6" xfId="0" applyFont="1" applyBorder="1" applyAlignment="1">
      <alignment horizontal="center" vertical="center"/>
    </xf>
    <xf numFmtId="164" fontId="8" fillId="0" borderId="7" xfId="0" applyFont="1" applyBorder="1" applyAlignment="1">
      <alignment horizontal="center" vertical="center"/>
    </xf>
    <xf numFmtId="164" fontId="8" fillId="0" borderId="5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/>
    </xf>
    <xf numFmtId="164" fontId="6" fillId="0" borderId="7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6" fillId="0" borderId="0" xfId="0" applyFont="1" applyAlignment="1">
      <alignment horizontal="center" vertical="center"/>
    </xf>
    <xf numFmtId="164" fontId="6" fillId="0" borderId="8" xfId="0" applyFont="1" applyBorder="1" applyAlignment="1">
      <alignment horizontal="center" vertical="center"/>
    </xf>
    <xf numFmtId="164" fontId="6" fillId="0" borderId="19" xfId="0" applyFont="1" applyBorder="1" applyAlignment="1">
      <alignment horizontal="center" vertical="center"/>
    </xf>
    <xf numFmtId="164" fontId="8" fillId="0" borderId="8" xfId="0" applyFont="1" applyBorder="1" applyAlignment="1">
      <alignment horizontal="center" vertical="center"/>
    </xf>
    <xf numFmtId="164" fontId="8" fillId="0" borderId="19" xfId="0" applyFont="1" applyBorder="1" applyAlignment="1">
      <alignment horizontal="center" vertical="center"/>
    </xf>
    <xf numFmtId="164" fontId="1" fillId="0" borderId="19" xfId="0" applyFont="1" applyBorder="1" applyAlignment="1">
      <alignment horizontal="center" vertical="center"/>
    </xf>
    <xf numFmtId="164" fontId="1" fillId="3" borderId="12" xfId="0" applyFont="1" applyFill="1" applyBorder="1" applyAlignment="1">
      <alignment horizontal="center" vertical="center"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9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6" fillId="6" borderId="0" xfId="0" applyFont="1" applyFill="1" applyAlignment="1">
      <alignment horizontal="center"/>
    </xf>
    <xf numFmtId="164" fontId="0" fillId="6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5" fontId="0" fillId="0" borderId="20" xfId="0" applyNumberFormat="1" applyBorder="1" applyAlignment="1">
      <alignment horizontal="center"/>
    </xf>
    <xf numFmtId="164" fontId="0" fillId="0" borderId="20" xfId="0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64" fontId="1" fillId="0" borderId="20" xfId="0" applyFont="1" applyBorder="1" applyAlignment="1">
      <alignment horizontal="center"/>
    </xf>
    <xf numFmtId="164" fontId="0" fillId="2" borderId="20" xfId="0" applyFill="1" applyBorder="1" applyAlignment="1">
      <alignment horizontal="center"/>
    </xf>
    <xf numFmtId="164" fontId="0" fillId="4" borderId="20" xfId="0" applyFill="1" applyBorder="1" applyAlignment="1">
      <alignment horizontal="center"/>
    </xf>
    <xf numFmtId="164" fontId="0" fillId="3" borderId="20" xfId="0" applyFill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5" borderId="21" xfId="0" applyFill="1" applyBorder="1" applyAlignment="1">
      <alignment horizontal="center"/>
    </xf>
    <xf numFmtId="164" fontId="0" fillId="3" borderId="21" xfId="0" applyFill="1" applyBorder="1" applyAlignment="1">
      <alignment horizontal="center"/>
    </xf>
    <xf numFmtId="164" fontId="0" fillId="6" borderId="20" xfId="0" applyFill="1" applyBorder="1" applyAlignment="1">
      <alignment horizontal="center"/>
    </xf>
    <xf numFmtId="164" fontId="0" fillId="10" borderId="20" xfId="0" applyFill="1" applyBorder="1" applyAlignment="1">
      <alignment horizontal="center"/>
    </xf>
    <xf numFmtId="164" fontId="0" fillId="5" borderId="20" xfId="0" applyFill="1" applyBorder="1" applyAlignment="1">
      <alignment horizontal="center"/>
    </xf>
    <xf numFmtId="164" fontId="0" fillId="10" borderId="21" xfId="0" applyFill="1" applyBorder="1" applyAlignment="1">
      <alignment horizontal="center"/>
    </xf>
    <xf numFmtId="164" fontId="0" fillId="0" borderId="21" xfId="0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4" fontId="0" fillId="12" borderId="2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B613D"/>
      <rgbColor rgb="00FFFFCC"/>
      <rgbColor rgb="00CCFFFF"/>
      <rgbColor rgb="00660066"/>
      <rgbColor rgb="00FF6633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FF420E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="99" zoomScaleNormal="99" workbookViewId="0" topLeftCell="A1">
      <selection activeCell="L11" sqref="L11"/>
    </sheetView>
  </sheetViews>
  <sheetFormatPr defaultColWidth="11.421875" defaultRowHeight="12.75"/>
  <cols>
    <col min="1" max="1" width="11.421875" style="1" customWidth="1"/>
    <col min="2" max="11" width="16.7109375" style="2" customWidth="1"/>
    <col min="12" max="12" width="17.421875" style="2" customWidth="1"/>
    <col min="13" max="13" width="18.8515625" style="2" customWidth="1"/>
    <col min="14" max="16384" width="11.421875" style="2" customWidth="1"/>
  </cols>
  <sheetData>
    <row r="1" spans="2:13" s="1" customFormat="1" ht="12.75">
      <c r="B1" s="3" t="s">
        <v>0</v>
      </c>
      <c r="C1" s="3"/>
      <c r="D1" s="3" t="s">
        <v>1</v>
      </c>
      <c r="E1" s="3"/>
      <c r="F1" s="3" t="s">
        <v>2</v>
      </c>
      <c r="G1" s="3"/>
      <c r="H1" s="3" t="s">
        <v>3</v>
      </c>
      <c r="I1" s="3"/>
      <c r="J1" s="3" t="s">
        <v>4</v>
      </c>
      <c r="K1" s="3"/>
      <c r="L1" s="3" t="s">
        <v>5</v>
      </c>
      <c r="M1" s="3"/>
    </row>
    <row r="2" spans="2:13" s="1" customFormat="1" ht="12.75">
      <c r="B2" s="3" t="s">
        <v>6</v>
      </c>
      <c r="C2" s="3" t="s">
        <v>7</v>
      </c>
      <c r="D2" s="3" t="s">
        <v>6</v>
      </c>
      <c r="E2" s="3" t="s">
        <v>7</v>
      </c>
      <c r="F2" s="3" t="s">
        <v>6</v>
      </c>
      <c r="G2" s="3" t="s">
        <v>7</v>
      </c>
      <c r="H2" s="3" t="s">
        <v>6</v>
      </c>
      <c r="I2" s="3" t="s">
        <v>7</v>
      </c>
      <c r="J2" s="3" t="s">
        <v>6</v>
      </c>
      <c r="K2" s="3" t="s">
        <v>7</v>
      </c>
      <c r="L2" s="3" t="s">
        <v>6</v>
      </c>
      <c r="M2" s="3" t="s">
        <v>7</v>
      </c>
    </row>
    <row r="3" spans="1:13" ht="12.75">
      <c r="A3" s="4" t="s">
        <v>8</v>
      </c>
      <c r="B3" s="5">
        <v>80</v>
      </c>
      <c r="C3" s="5">
        <v>122</v>
      </c>
      <c r="D3" s="5">
        <v>86</v>
      </c>
      <c r="E3" s="5">
        <v>107</v>
      </c>
      <c r="F3" s="5">
        <v>109</v>
      </c>
      <c r="G3" s="5">
        <v>117</v>
      </c>
      <c r="H3" s="5">
        <v>134</v>
      </c>
      <c r="I3" s="5">
        <v>89</v>
      </c>
      <c r="J3" s="5">
        <v>111</v>
      </c>
      <c r="K3" s="5">
        <v>99</v>
      </c>
      <c r="L3" s="5">
        <v>108</v>
      </c>
      <c r="M3" s="5">
        <v>104</v>
      </c>
    </row>
    <row r="4" spans="1:13" ht="12.75">
      <c r="A4" s="6" t="s">
        <v>9</v>
      </c>
      <c r="B4" s="5">
        <v>110</v>
      </c>
      <c r="C4" s="5">
        <v>100</v>
      </c>
      <c r="D4" s="5">
        <v>78</v>
      </c>
      <c r="E4" s="5">
        <v>75</v>
      </c>
      <c r="F4" s="5">
        <v>69</v>
      </c>
      <c r="G4" s="5">
        <v>68</v>
      </c>
      <c r="H4" s="5">
        <v>122</v>
      </c>
      <c r="I4" s="5">
        <v>137</v>
      </c>
      <c r="J4" s="5">
        <v>82</v>
      </c>
      <c r="K4" s="5">
        <v>147</v>
      </c>
      <c r="L4" s="5">
        <v>144</v>
      </c>
      <c r="M4" s="5">
        <v>124</v>
      </c>
    </row>
    <row r="5" spans="1:13" ht="12.75">
      <c r="A5" s="6" t="s">
        <v>10</v>
      </c>
      <c r="B5" s="5">
        <v>88</v>
      </c>
      <c r="C5" s="5">
        <v>134</v>
      </c>
      <c r="D5" s="5">
        <v>66</v>
      </c>
      <c r="E5" s="5">
        <v>82</v>
      </c>
      <c r="F5" s="5">
        <v>90</v>
      </c>
      <c r="G5" s="5">
        <v>110</v>
      </c>
      <c r="H5" s="5">
        <v>96</v>
      </c>
      <c r="I5" s="5">
        <v>98</v>
      </c>
      <c r="J5" s="5">
        <v>110</v>
      </c>
      <c r="K5" s="5">
        <v>118</v>
      </c>
      <c r="L5" s="5">
        <v>111</v>
      </c>
      <c r="M5" s="5">
        <v>124</v>
      </c>
    </row>
    <row r="6" spans="1:13" ht="12.75">
      <c r="A6" s="6" t="s">
        <v>11</v>
      </c>
      <c r="B6" s="5">
        <v>96</v>
      </c>
      <c r="C6" s="5">
        <v>144</v>
      </c>
      <c r="D6" s="5">
        <v>89</v>
      </c>
      <c r="E6" s="5">
        <v>108</v>
      </c>
      <c r="F6" s="5">
        <v>121</v>
      </c>
      <c r="G6" s="5">
        <v>88</v>
      </c>
      <c r="H6" s="5">
        <v>133</v>
      </c>
      <c r="I6" s="5">
        <v>109</v>
      </c>
      <c r="J6" s="5">
        <v>114</v>
      </c>
      <c r="K6" s="5">
        <v>105</v>
      </c>
      <c r="L6" s="5">
        <v>89</v>
      </c>
      <c r="M6" s="5">
        <v>144</v>
      </c>
    </row>
    <row r="7" spans="1:13" ht="12.75">
      <c r="A7" s="6" t="s">
        <v>12</v>
      </c>
      <c r="B7" s="5">
        <v>124</v>
      </c>
      <c r="C7" s="5">
        <v>113</v>
      </c>
      <c r="D7" s="5" t="s">
        <v>13</v>
      </c>
      <c r="E7" s="5" t="s">
        <v>13</v>
      </c>
      <c r="F7" s="5">
        <v>111</v>
      </c>
      <c r="G7" s="5">
        <v>108</v>
      </c>
      <c r="H7" s="5">
        <v>116</v>
      </c>
      <c r="I7" s="5">
        <v>106</v>
      </c>
      <c r="J7" s="5">
        <v>104</v>
      </c>
      <c r="K7" s="5">
        <v>111</v>
      </c>
      <c r="L7" s="5">
        <v>77</v>
      </c>
      <c r="M7" s="5">
        <v>140</v>
      </c>
    </row>
    <row r="8" spans="1:13" ht="12.75">
      <c r="A8" s="4" t="s">
        <v>14</v>
      </c>
      <c r="B8" s="7" t="s">
        <v>13</v>
      </c>
      <c r="C8" s="7" t="s">
        <v>13</v>
      </c>
      <c r="D8" s="7" t="s">
        <v>13</v>
      </c>
      <c r="E8" s="7" t="s">
        <v>13</v>
      </c>
      <c r="F8" s="7" t="s">
        <v>13</v>
      </c>
      <c r="G8" s="7" t="s">
        <v>13</v>
      </c>
      <c r="H8" s="7" t="s">
        <v>13</v>
      </c>
      <c r="I8" s="7" t="s">
        <v>13</v>
      </c>
      <c r="J8" s="7" t="s">
        <v>13</v>
      </c>
      <c r="K8" s="7" t="s">
        <v>13</v>
      </c>
      <c r="L8" s="7">
        <v>7</v>
      </c>
      <c r="M8" s="7">
        <v>9</v>
      </c>
    </row>
    <row r="9" spans="1:13" ht="12.75">
      <c r="A9" s="6" t="s">
        <v>15</v>
      </c>
      <c r="B9" s="5" t="s">
        <v>13</v>
      </c>
      <c r="C9" s="5" t="s">
        <v>13</v>
      </c>
      <c r="D9" s="5" t="s">
        <v>13</v>
      </c>
      <c r="E9" s="5" t="s">
        <v>13</v>
      </c>
      <c r="F9" s="5" t="s">
        <v>13</v>
      </c>
      <c r="G9" s="5" t="s">
        <v>13</v>
      </c>
      <c r="H9" s="5" t="s">
        <v>13</v>
      </c>
      <c r="I9" s="5" t="s">
        <v>13</v>
      </c>
      <c r="J9" s="5" t="s">
        <v>13</v>
      </c>
      <c r="K9" s="5" t="s">
        <v>13</v>
      </c>
      <c r="L9" s="5">
        <v>10</v>
      </c>
      <c r="M9" s="5">
        <v>18</v>
      </c>
    </row>
    <row r="10" spans="1:13" ht="12.75">
      <c r="A10" s="8" t="s">
        <v>16</v>
      </c>
      <c r="B10" s="9" t="s">
        <v>13</v>
      </c>
      <c r="C10" s="9" t="s">
        <v>13</v>
      </c>
      <c r="D10" s="9" t="s">
        <v>13</v>
      </c>
      <c r="E10" s="9" t="s">
        <v>13</v>
      </c>
      <c r="F10" s="9" t="s">
        <v>13</v>
      </c>
      <c r="G10" s="9" t="s">
        <v>13</v>
      </c>
      <c r="H10" s="9" t="s">
        <v>13</v>
      </c>
      <c r="I10" s="9" t="s">
        <v>13</v>
      </c>
      <c r="J10" s="9" t="s">
        <v>13</v>
      </c>
      <c r="K10" s="9" t="s">
        <v>13</v>
      </c>
      <c r="L10" s="9">
        <v>11</v>
      </c>
      <c r="M10" s="9">
        <v>7</v>
      </c>
    </row>
    <row r="11" spans="1:13" ht="12.75">
      <c r="A11" s="6" t="s">
        <v>17</v>
      </c>
      <c r="B11" s="5">
        <f>SUM(B3:B7)</f>
        <v>498</v>
      </c>
      <c r="C11" s="5">
        <f>SUM(C3:C7)</f>
        <v>613</v>
      </c>
      <c r="D11" s="5">
        <f>SUM(D3:D7)</f>
        <v>319</v>
      </c>
      <c r="E11" s="5">
        <f>SUM(E3:E7)</f>
        <v>372</v>
      </c>
      <c r="F11" s="5">
        <f>SUM(F3:F7)</f>
        <v>500</v>
      </c>
      <c r="G11" s="5">
        <f>SUM(G3:G7)</f>
        <v>491</v>
      </c>
      <c r="H11" s="5">
        <f>SUM(H3:H7)</f>
        <v>601</v>
      </c>
      <c r="I11" s="5">
        <f>SUM(I3:I7)</f>
        <v>539</v>
      </c>
      <c r="J11" s="5">
        <f>SUM(J3:J7)</f>
        <v>521</v>
      </c>
      <c r="K11" s="5">
        <f>SUM(K3:K7)</f>
        <v>580</v>
      </c>
      <c r="L11" s="5">
        <f>SUM(L3:L7)</f>
        <v>529</v>
      </c>
      <c r="M11" s="5">
        <f>SUM(M3:M7)</f>
        <v>636</v>
      </c>
    </row>
    <row r="12" spans="1:13" ht="12.75">
      <c r="A12" s="8" t="s">
        <v>18</v>
      </c>
      <c r="B12" s="9">
        <f>ROUNDDOWN((SUM(B3:B7)/5),0)</f>
        <v>99</v>
      </c>
      <c r="C12" s="9">
        <f>ROUNDDOWN((SUM(C3:C7)/5),0)</f>
        <v>122</v>
      </c>
      <c r="D12" s="9">
        <f>ROUNDDOWN((SUM(D3:D7)/4),0)</f>
        <v>79</v>
      </c>
      <c r="E12" s="9">
        <f>ROUNDDOWN((SUM(E3:E7)/4),0)</f>
        <v>93</v>
      </c>
      <c r="F12" s="9">
        <f>ROUNDDOWN((SUM(F3:F7)/5),0)</f>
        <v>100</v>
      </c>
      <c r="G12" s="9">
        <f>ROUNDDOWN((SUM(G3:G7)/5),0)</f>
        <v>98</v>
      </c>
      <c r="H12" s="9">
        <f>ROUNDDOWN((SUM(H3:H7)/5),0)</f>
        <v>120</v>
      </c>
      <c r="I12" s="9">
        <f>ROUNDDOWN((SUM(I3:I7)/5),0)</f>
        <v>107</v>
      </c>
      <c r="J12" s="9">
        <f>ROUNDDOWN((SUM(J3:J7)/5),0)</f>
        <v>104</v>
      </c>
      <c r="K12" s="9">
        <f>ROUNDDOWN((SUM(K3:K7)/5),0)</f>
        <v>116</v>
      </c>
      <c r="L12" s="9">
        <f>ROUNDDOWN((SUM(L3:L7)/5),0)</f>
        <v>105</v>
      </c>
      <c r="M12" s="9">
        <f>ROUNDDOWN((SUM(M3:M7)/5),0)</f>
        <v>127</v>
      </c>
    </row>
    <row r="18" spans="3:11" ht="12.75">
      <c r="C18" s="2" t="s">
        <v>19</v>
      </c>
      <c r="G18" s="2" t="s">
        <v>19</v>
      </c>
      <c r="I18" s="2" t="s">
        <v>19</v>
      </c>
      <c r="K18" s="2" t="s">
        <v>19</v>
      </c>
    </row>
  </sheetData>
  <sheetProtection selectLockedCells="1" selectUnlockedCells="1"/>
  <mergeCells count="6">
    <mergeCell ref="B1:C1"/>
    <mergeCell ref="D1:E1"/>
    <mergeCell ref="F1:G1"/>
    <mergeCell ref="H1:I1"/>
    <mergeCell ref="J1:K1"/>
    <mergeCell ref="L1:M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3"/>
  <sheetViews>
    <sheetView zoomScale="99" zoomScaleNormal="99" workbookViewId="0" topLeftCell="A1">
      <selection activeCell="A14" sqref="A14"/>
    </sheetView>
  </sheetViews>
  <sheetFormatPr defaultColWidth="11.421875" defaultRowHeight="12.75"/>
  <cols>
    <col min="1" max="1" width="11.421875" style="10" customWidth="1"/>
    <col min="2" max="2" width="7.8515625" style="2" customWidth="1"/>
    <col min="3" max="3" width="12.140625" style="2" customWidth="1"/>
    <col min="4" max="5" width="7.28125" style="2" customWidth="1"/>
    <col min="6" max="6" width="8.57421875" style="2" customWidth="1"/>
    <col min="7" max="7" width="11.57421875" style="2" customWidth="1"/>
    <col min="8" max="8" width="10.421875" style="2" customWidth="1"/>
    <col min="9" max="9" width="7.28125" style="2" customWidth="1"/>
    <col min="10" max="10" width="11.421875" style="2" customWidth="1"/>
    <col min="11" max="11" width="12.28125" style="2" customWidth="1"/>
    <col min="12" max="18" width="11.421875" style="2" customWidth="1"/>
    <col min="19" max="19" width="12.28125" style="2" customWidth="1"/>
    <col min="20" max="253" width="11.421875" style="2" customWidth="1"/>
  </cols>
  <sheetData>
    <row r="1" spans="1:25" s="1" customFormat="1" ht="12.75">
      <c r="A1" s="11"/>
      <c r="B1" s="4" t="s">
        <v>118</v>
      </c>
      <c r="C1" s="4"/>
      <c r="D1" s="4"/>
      <c r="E1" s="4"/>
      <c r="F1" s="4"/>
      <c r="G1" s="4"/>
      <c r="H1" s="4"/>
      <c r="I1" s="4"/>
      <c r="J1" s="4" t="s">
        <v>7</v>
      </c>
      <c r="K1" s="4"/>
      <c r="L1" s="4"/>
      <c r="M1" s="4"/>
      <c r="N1" s="4"/>
      <c r="O1" s="4"/>
      <c r="P1" s="4"/>
      <c r="Q1" s="4"/>
      <c r="R1" s="4" t="s">
        <v>6</v>
      </c>
      <c r="S1" s="4"/>
      <c r="T1" s="4"/>
      <c r="U1" s="4"/>
      <c r="V1" s="4"/>
      <c r="W1" s="4"/>
      <c r="X1" s="4"/>
      <c r="Y1" s="4"/>
    </row>
    <row r="2" spans="1:25" s="1" customFormat="1" ht="12.75">
      <c r="A2" s="12" t="s">
        <v>20</v>
      </c>
      <c r="B2" s="13" t="s">
        <v>17</v>
      </c>
      <c r="C2" s="3" t="s">
        <v>21</v>
      </c>
      <c r="D2" s="3" t="s">
        <v>14</v>
      </c>
      <c r="E2" s="3" t="s">
        <v>15</v>
      </c>
      <c r="F2" s="3" t="s">
        <v>16</v>
      </c>
      <c r="G2" s="3" t="s">
        <v>138</v>
      </c>
      <c r="H2" s="3" t="s">
        <v>119</v>
      </c>
      <c r="I2" s="3" t="s">
        <v>22</v>
      </c>
      <c r="J2" s="13" t="s">
        <v>17</v>
      </c>
      <c r="K2" s="3" t="s">
        <v>21</v>
      </c>
      <c r="L2" s="3" t="s">
        <v>14</v>
      </c>
      <c r="M2" s="3" t="s">
        <v>15</v>
      </c>
      <c r="N2" s="3" t="s">
        <v>16</v>
      </c>
      <c r="O2" s="3" t="s">
        <v>138</v>
      </c>
      <c r="P2" s="3" t="s">
        <v>119</v>
      </c>
      <c r="Q2" s="3" t="s">
        <v>22</v>
      </c>
      <c r="R2" s="13" t="s">
        <v>17</v>
      </c>
      <c r="S2" s="3" t="s">
        <v>21</v>
      </c>
      <c r="T2" s="3" t="s">
        <v>14</v>
      </c>
      <c r="U2" s="3" t="s">
        <v>15</v>
      </c>
      <c r="V2" s="3" t="s">
        <v>16</v>
      </c>
      <c r="W2" s="3" t="s">
        <v>138</v>
      </c>
      <c r="X2" s="3" t="s">
        <v>119</v>
      </c>
      <c r="Y2" s="3" t="s">
        <v>22</v>
      </c>
    </row>
    <row r="3" spans="1:25" ht="12.75">
      <c r="A3" s="14">
        <v>41846</v>
      </c>
      <c r="B3" s="15">
        <v>476</v>
      </c>
      <c r="C3" s="16">
        <f>ROUNDDOWN(B3/5,0)</f>
        <v>95</v>
      </c>
      <c r="D3" s="16">
        <v>0</v>
      </c>
      <c r="E3" s="16">
        <v>14</v>
      </c>
      <c r="F3" s="16">
        <v>13</v>
      </c>
      <c r="G3" s="55">
        <f>ROUNDDOWN((($D$3*2)+$E$3)-($F$3*3),0)</f>
        <v>-25</v>
      </c>
      <c r="H3" s="56">
        <f>ROUNDDOWN(((($B$3+($D$3*2)+$E$3)-($F$3*3))/5),0)</f>
        <v>90</v>
      </c>
      <c r="I3" s="17">
        <v>1</v>
      </c>
      <c r="J3" s="15">
        <v>760</v>
      </c>
      <c r="K3" s="16">
        <f>ROUNDDOWN(J3/5,0)</f>
        <v>152</v>
      </c>
      <c r="L3" s="16">
        <v>15</v>
      </c>
      <c r="M3" s="16">
        <v>16</v>
      </c>
      <c r="N3" s="16">
        <v>2</v>
      </c>
      <c r="O3" s="55">
        <f>ROUNDDOWN((($L$3*2)+$M$3)-($N$3*3),0)</f>
        <v>40</v>
      </c>
      <c r="P3" s="57">
        <f>ROUNDDOWN(((($J$3+($L$3*2)+$M$3)-($N$3*3))/5),0)</f>
        <v>160</v>
      </c>
      <c r="Q3" s="17">
        <v>7</v>
      </c>
      <c r="R3" s="15">
        <v>730</v>
      </c>
      <c r="S3" s="16">
        <f>ROUNDDOWN(R3/5,0)</f>
        <v>146</v>
      </c>
      <c r="T3" s="16">
        <v>13</v>
      </c>
      <c r="U3" s="16">
        <v>15</v>
      </c>
      <c r="V3" s="16">
        <v>3</v>
      </c>
      <c r="W3" s="55">
        <f>ROUNDDOWN((($T$3*2)+$U$3)-($V$8*3),0)</f>
        <v>-1</v>
      </c>
      <c r="X3" s="58">
        <f>ROUNDDOWN(((($R$3+($T$3*2)+$U$3)-($V$8*3))/5),0)</f>
        <v>145</v>
      </c>
      <c r="Y3" s="17">
        <v>7</v>
      </c>
    </row>
    <row r="4" spans="1:25" ht="12.75">
      <c r="A4" s="14">
        <v>41923</v>
      </c>
      <c r="B4" s="15">
        <v>502</v>
      </c>
      <c r="C4" s="16">
        <f>ROUNDDOWN(B4/5,0)</f>
        <v>100</v>
      </c>
      <c r="D4" s="16">
        <v>6</v>
      </c>
      <c r="E4" s="16">
        <v>8</v>
      </c>
      <c r="F4" s="16">
        <v>11</v>
      </c>
      <c r="G4" s="55">
        <f>ROUNDDOWN((($D$4*2)+$E$4)-($F$4*3),0)</f>
        <v>-13</v>
      </c>
      <c r="H4" s="56">
        <f>ROUNDDOWN(((($B$4+($D$4*2)+$E$4)-($F$4*3))/5),0)</f>
        <v>97</v>
      </c>
      <c r="I4" s="17">
        <v>2</v>
      </c>
      <c r="J4" s="15">
        <v>581</v>
      </c>
      <c r="K4" s="16">
        <f>ROUNDDOWN(J4/5,0)</f>
        <v>116</v>
      </c>
      <c r="L4" s="16">
        <v>7</v>
      </c>
      <c r="M4" s="16">
        <v>15</v>
      </c>
      <c r="N4" s="16">
        <v>3</v>
      </c>
      <c r="O4" s="55">
        <f>ROUNDDOWN((($L$4*2)+$M$4)-($N$4*3),0)</f>
        <v>20</v>
      </c>
      <c r="P4" s="59">
        <f>ROUNDDOWN(((($J$4+($L$4*2)+$M$4)-($N$4*3))/5),0)</f>
        <v>120</v>
      </c>
      <c r="Q4" s="17">
        <v>4</v>
      </c>
      <c r="R4" s="15">
        <v>667</v>
      </c>
      <c r="S4" s="16">
        <f>ROUNDDOWN(R4/5,0)</f>
        <v>133</v>
      </c>
      <c r="T4" s="16">
        <v>12</v>
      </c>
      <c r="U4" s="16">
        <v>13</v>
      </c>
      <c r="V4" s="16">
        <v>3</v>
      </c>
      <c r="W4" s="55">
        <f>ROUNDDOWN((($T$4*2)+$U$4)-($V$4*3),0)</f>
        <v>28</v>
      </c>
      <c r="X4" s="59">
        <f>ROUNDDOWN(((($R$4+($T$4*2)+$U$4)-($V$4*3))/5),0)</f>
        <v>139</v>
      </c>
      <c r="Y4" s="17">
        <v>9</v>
      </c>
    </row>
    <row r="5" spans="1:25" ht="12.75">
      <c r="A5" s="14">
        <v>41986</v>
      </c>
      <c r="B5" s="15">
        <v>532</v>
      </c>
      <c r="C5" s="16">
        <f>ROUNDDOWN(B5/5,0)</f>
        <v>106</v>
      </c>
      <c r="D5" s="16">
        <v>7</v>
      </c>
      <c r="E5" s="16">
        <v>9</v>
      </c>
      <c r="F5" s="16">
        <v>3</v>
      </c>
      <c r="G5" s="55">
        <f>ROUNDDOWN((($D$5*2)+$E$5)-($F$5*3),0)</f>
        <v>14</v>
      </c>
      <c r="H5" s="60">
        <f>ROUNDDOWN(((($B$5+($D$5*2)+$E$5)-($F$5*3))/5),0)</f>
        <v>109</v>
      </c>
      <c r="I5" s="17">
        <v>2</v>
      </c>
      <c r="J5" s="15">
        <v>639</v>
      </c>
      <c r="K5" s="16">
        <f>ROUNDDOWN(J5/5,0)</f>
        <v>127</v>
      </c>
      <c r="L5" s="16">
        <v>11</v>
      </c>
      <c r="M5" s="16">
        <v>13</v>
      </c>
      <c r="N5" s="16">
        <v>6</v>
      </c>
      <c r="O5" s="55">
        <f>ROUNDDOWN((($L$5*2)+$M$5)-($N$5*3),0)</f>
        <v>17</v>
      </c>
      <c r="P5" s="59">
        <f>ROUNDDOWN(((($J$5+($L$5*2)+$M$5)-($N$5*3))/5),0)</f>
        <v>131</v>
      </c>
      <c r="Q5" s="17">
        <v>6</v>
      </c>
      <c r="R5" s="15">
        <v>617</v>
      </c>
      <c r="S5" s="16">
        <f>ROUNDDOWN(R5/5,0)</f>
        <v>123</v>
      </c>
      <c r="T5" s="16">
        <v>11</v>
      </c>
      <c r="U5" s="16">
        <v>8</v>
      </c>
      <c r="V5" s="16">
        <v>2</v>
      </c>
      <c r="W5" s="55">
        <f>ROUNDDOWN((($T$5*2)+$U$5)-($V$5*3),0)</f>
        <v>24</v>
      </c>
      <c r="X5" s="59">
        <f>ROUNDDOWN(((($R$5+($T$5*2)+$U$5)-($V$5*3))/5),0)</f>
        <v>128</v>
      </c>
      <c r="Y5" s="17">
        <v>7</v>
      </c>
    </row>
    <row r="6" spans="1:25" ht="12.75">
      <c r="A6" s="14">
        <v>42056</v>
      </c>
      <c r="B6" s="15">
        <v>641</v>
      </c>
      <c r="C6" s="16">
        <f>ROUNDDOWN(B6/5,0)</f>
        <v>128</v>
      </c>
      <c r="D6" s="16">
        <v>9</v>
      </c>
      <c r="E6" s="16">
        <v>15</v>
      </c>
      <c r="F6" s="16">
        <v>3</v>
      </c>
      <c r="G6" s="55">
        <f>ROUNDDOWN((($D$6*2)+$E$6)-($F$6*3),0)</f>
        <v>24</v>
      </c>
      <c r="H6" s="59">
        <f>ROUNDDOWN(((($B$6+($D$6*2)+$E$6)-($F$6*3))/5),0)</f>
        <v>133</v>
      </c>
      <c r="I6" s="17">
        <v>6</v>
      </c>
      <c r="J6" s="15">
        <v>629</v>
      </c>
      <c r="K6" s="16">
        <f>ROUNDDOWN(J6/5,0)</f>
        <v>125</v>
      </c>
      <c r="L6" s="16">
        <v>10</v>
      </c>
      <c r="M6" s="16">
        <v>14</v>
      </c>
      <c r="N6" s="16">
        <v>2</v>
      </c>
      <c r="O6" s="55">
        <f>ROUNDDOWN((($L$6*2)+$M$6)-($N$6*3),0)</f>
        <v>28</v>
      </c>
      <c r="P6" s="59">
        <f>ROUNDDOWN(((($J$6+($L$6*2)+$M$6)-($N$6*3))/5),0)</f>
        <v>131</v>
      </c>
      <c r="Q6" s="17">
        <v>5</v>
      </c>
      <c r="R6" s="15">
        <v>673</v>
      </c>
      <c r="S6" s="16">
        <f>ROUNDDOWN(R6/5,0)</f>
        <v>134</v>
      </c>
      <c r="T6" s="16">
        <v>13</v>
      </c>
      <c r="U6" s="16">
        <v>11</v>
      </c>
      <c r="V6" s="16">
        <v>2</v>
      </c>
      <c r="W6" s="55">
        <f>ROUNDDOWN((($T$6*2)+$U$6)-($V$6*3),0)</f>
        <v>31</v>
      </c>
      <c r="X6" s="58">
        <f>ROUNDDOWN(((($R$6+($T$6*2)+$U$6)-($V$6*3))/5),0)</f>
        <v>140</v>
      </c>
      <c r="Y6" s="17">
        <v>4</v>
      </c>
    </row>
    <row r="7" spans="1:25" ht="12.75">
      <c r="A7" s="14">
        <v>42133</v>
      </c>
      <c r="B7" s="15">
        <v>620</v>
      </c>
      <c r="C7" s="16">
        <f>ROUNDDOWN(B7/5,0)</f>
        <v>124</v>
      </c>
      <c r="D7" s="16" t="s">
        <v>13</v>
      </c>
      <c r="E7" s="16" t="s">
        <v>13</v>
      </c>
      <c r="F7" s="16" t="s">
        <v>13</v>
      </c>
      <c r="G7" s="55" t="s">
        <v>13</v>
      </c>
      <c r="H7" s="61" t="s">
        <v>13</v>
      </c>
      <c r="I7" s="17">
        <v>4</v>
      </c>
      <c r="J7" s="15">
        <v>601</v>
      </c>
      <c r="K7" s="16">
        <f>ROUNDDOWN(J7/5,0)</f>
        <v>120</v>
      </c>
      <c r="L7" s="16">
        <v>8</v>
      </c>
      <c r="M7" s="16">
        <v>14</v>
      </c>
      <c r="N7" s="16">
        <v>3</v>
      </c>
      <c r="O7" s="55">
        <f>ROUNDDOWN((($L$7*2)+$M$7)-($N$7*3),0)</f>
        <v>21</v>
      </c>
      <c r="P7" s="59">
        <f>ROUNDDOWN(((($J$7+($L$7*2)+$M$7)-($N$7*3))/5),0)</f>
        <v>124</v>
      </c>
      <c r="Q7" s="17">
        <v>7</v>
      </c>
      <c r="R7" s="15">
        <v>574</v>
      </c>
      <c r="S7" s="16">
        <f>ROUNDDOWN(R7/5,0)</f>
        <v>114</v>
      </c>
      <c r="T7" s="16">
        <v>6</v>
      </c>
      <c r="U7" s="16">
        <v>11</v>
      </c>
      <c r="V7" s="16">
        <v>4</v>
      </c>
      <c r="W7" s="55">
        <f>ROUNDDOWN((($T$7*2)+$U$7)-($V$7*3),0)</f>
        <v>11</v>
      </c>
      <c r="X7" s="60">
        <f>ROUNDDOWN(((($R$7+($T$7*2)+$U$7)-($V$7*3))/5),0)</f>
        <v>117</v>
      </c>
      <c r="Y7" s="17">
        <v>5</v>
      </c>
    </row>
    <row r="8" spans="1:25" s="1" customFormat="1" ht="12.75">
      <c r="A8" s="12" t="s">
        <v>17</v>
      </c>
      <c r="B8" s="19">
        <f>SUM($B$3:B7)</f>
        <v>2771</v>
      </c>
      <c r="C8" s="19">
        <f>ROUNDDOWN(($B8/25),0)</f>
        <v>110</v>
      </c>
      <c r="D8" s="21">
        <f>SUM($D$3:D6)</f>
        <v>22</v>
      </c>
      <c r="E8" s="21">
        <f>SUM($E$3:E6)</f>
        <v>46</v>
      </c>
      <c r="F8" s="21">
        <f>SUM($F$3:F6)</f>
        <v>30</v>
      </c>
      <c r="G8" s="62">
        <f>SUM($G$3:G6)</f>
        <v>0</v>
      </c>
      <c r="H8" s="63">
        <f>SUM($H$3:H6)</f>
        <v>429</v>
      </c>
      <c r="I8" s="13">
        <f>SUM($I$3:I7)</f>
        <v>15</v>
      </c>
      <c r="J8" s="19">
        <f>SUM($J$3:J7)</f>
        <v>3210</v>
      </c>
      <c r="K8" s="19">
        <f>ROUNDDOWN(($J8/25),0)</f>
        <v>128</v>
      </c>
      <c r="L8" s="21">
        <f>SUM($L$3:L7)</f>
        <v>51</v>
      </c>
      <c r="M8" s="21">
        <f>SUM($M$3:M7)</f>
        <v>72</v>
      </c>
      <c r="N8" s="21">
        <f>SUM($N$3:N7)</f>
        <v>16</v>
      </c>
      <c r="O8" s="62">
        <f>SUM($O$3:O7)</f>
        <v>126</v>
      </c>
      <c r="P8" s="21">
        <f>SUM($P$3:P7)</f>
        <v>666</v>
      </c>
      <c r="Q8" s="13">
        <f>SUM($Q$3:Q7)</f>
        <v>29</v>
      </c>
      <c r="R8" s="19">
        <f>SUM($R$3:R7)</f>
        <v>3261</v>
      </c>
      <c r="S8" s="19">
        <f>ROUNDDOWN(($R8/25),0)</f>
        <v>130</v>
      </c>
      <c r="T8" s="21">
        <f>SUM($T$3:T7)</f>
        <v>55</v>
      </c>
      <c r="U8" s="21">
        <f>SUM($U$3:U7)</f>
        <v>58</v>
      </c>
      <c r="V8" s="21">
        <f>SUM($V$3:V7)</f>
        <v>14</v>
      </c>
      <c r="W8" s="62">
        <f>SUM($W$3:W7)</f>
        <v>93</v>
      </c>
      <c r="X8" s="21">
        <f>SUM($X$3:X7)</f>
        <v>669</v>
      </c>
      <c r="Y8" s="13">
        <f>SUM($Y$3:Y7)</f>
        <v>32</v>
      </c>
    </row>
    <row r="9" spans="1:25" s="1" customFormat="1" ht="12.75">
      <c r="A9" s="22"/>
      <c r="B9" s="23"/>
      <c r="C9" s="23"/>
      <c r="D9" s="64">
        <f>ROUNDDOWN((AVERAGE($D$3:D6)),0)</f>
        <v>5</v>
      </c>
      <c r="E9" s="65">
        <f>ROUNDDOWN((AVERAGE($E$3:E6)),0)</f>
        <v>11</v>
      </c>
      <c r="F9" s="65">
        <f>ROUNDDOWN((AVERAGE($F$3:F6)),0)</f>
        <v>7</v>
      </c>
      <c r="G9" s="65">
        <f>ROUNDDOWN((AVERAGE($G$3:G6)),0)</f>
        <v>0</v>
      </c>
      <c r="H9" s="66">
        <f>ROUNDDOWN(((((SUM(B3:B6))+(D8*2)+E8)-(F8*3))/20),0)</f>
        <v>107</v>
      </c>
      <c r="I9" s="23"/>
      <c r="J9" s="23"/>
      <c r="K9" s="23"/>
      <c r="L9" s="64">
        <f>ROUNDDOWN((AVERAGE($L$3:L7)),0)</f>
        <v>10</v>
      </c>
      <c r="M9" s="65">
        <f>ROUNDDOWN((AVERAGE($M$3:M7)),0)</f>
        <v>14</v>
      </c>
      <c r="N9" s="65">
        <f>ROUNDDOWN((AVERAGE($N$3:N7)),0)</f>
        <v>3</v>
      </c>
      <c r="O9" s="65">
        <f>ROUNDDOWN((AVERAGE($O$3:O7)),0)</f>
        <v>25</v>
      </c>
      <c r="P9" s="67">
        <f>ROUNDDOWN(((((SUM(J3:J7))+(L8*2)+M8)-(N8*3))/25),0)</f>
        <v>133</v>
      </c>
      <c r="Q9" s="23"/>
      <c r="R9" s="23"/>
      <c r="S9" s="23"/>
      <c r="T9" s="64">
        <f>ROUNDDOWN((AVERAGE($T$3:T7)),0)</f>
        <v>11</v>
      </c>
      <c r="U9" s="65">
        <f>ROUNDDOWN((AVERAGE($U$3:U7)),0)</f>
        <v>11</v>
      </c>
      <c r="V9" s="65">
        <f>ROUNDDOWN((AVERAGE($V$3:V7)),0)</f>
        <v>2</v>
      </c>
      <c r="W9" s="65">
        <f>ROUNDDOWN((AVERAGE($W$3:W7)),0)</f>
        <v>18</v>
      </c>
      <c r="X9" s="67">
        <f>ROUNDDOWN(((((SUM(R3:R7))+(T8*2)+U8)-(V8*3))/25),0)</f>
        <v>135</v>
      </c>
      <c r="Y9" s="23"/>
    </row>
    <row r="11" spans="1:25" ht="12.75">
      <c r="A11"/>
      <c r="B11"/>
      <c r="C11"/>
      <c r="D11"/>
      <c r="E11"/>
      <c r="F11"/>
      <c r="G11" s="51"/>
      <c r="H11" s="68"/>
      <c r="I11"/>
      <c r="J11" s="69"/>
      <c r="K11" s="27"/>
      <c r="L11" s="1"/>
      <c r="M11" s="51"/>
      <c r="N11" s="51"/>
      <c r="O11" s="51"/>
      <c r="P11" s="51"/>
      <c r="Q11"/>
      <c r="R11" s="69"/>
      <c r="S11" s="27"/>
      <c r="T11" s="1"/>
      <c r="U11" s="51"/>
      <c r="V11" s="51"/>
      <c r="W11" s="51"/>
      <c r="X11" s="51"/>
      <c r="Y11"/>
    </row>
    <row r="13" spans="1:9" ht="12.75">
      <c r="A13" s="11" t="s">
        <v>6</v>
      </c>
      <c r="B13" s="69" t="s">
        <v>139</v>
      </c>
      <c r="C13" s="69"/>
      <c r="D13" s="69"/>
      <c r="E13" s="69"/>
      <c r="F13" s="69"/>
      <c r="I13"/>
    </row>
    <row r="17" spans="1:5" ht="12.75">
      <c r="A17" s="30" t="s">
        <v>60</v>
      </c>
      <c r="B17" s="31" t="s">
        <v>61</v>
      </c>
      <c r="C17" s="31"/>
      <c r="D17" s="31"/>
      <c r="E17" s="31"/>
    </row>
    <row r="18" spans="1:2" ht="12.75">
      <c r="A18" s="32" t="s">
        <v>62</v>
      </c>
      <c r="B18" s="31" t="s">
        <v>63</v>
      </c>
    </row>
    <row r="19" spans="1:2" ht="12.75">
      <c r="A19" s="33" t="s">
        <v>64</v>
      </c>
      <c r="B19" s="31" t="s">
        <v>65</v>
      </c>
    </row>
    <row r="20" spans="1:2" ht="12.75">
      <c r="A20" s="34" t="s">
        <v>66</v>
      </c>
      <c r="B20" s="31" t="s">
        <v>67</v>
      </c>
    </row>
    <row r="21" spans="1:2" ht="12.75">
      <c r="A21" s="35" t="s">
        <v>68</v>
      </c>
      <c r="B21" s="31" t="s">
        <v>69</v>
      </c>
    </row>
    <row r="22" spans="1:2" ht="12.75">
      <c r="A22" s="36" t="s">
        <v>70</v>
      </c>
      <c r="B22" s="31" t="s">
        <v>71</v>
      </c>
    </row>
    <row r="23" spans="1:2" ht="12.75">
      <c r="A23" s="37" t="s">
        <v>72</v>
      </c>
      <c r="B23" s="31" t="s">
        <v>73</v>
      </c>
    </row>
  </sheetData>
  <sheetProtection selectLockedCells="1" selectUnlockedCells="1"/>
  <mergeCells count="4">
    <mergeCell ref="B1:I1"/>
    <mergeCell ref="J1:Q1"/>
    <mergeCell ref="R1:Y1"/>
    <mergeCell ref="B13:F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1"/>
  <sheetViews>
    <sheetView zoomScale="99" zoomScaleNormal="99" workbookViewId="0" topLeftCell="A1">
      <selection activeCell="E1" sqref="E1"/>
    </sheetView>
  </sheetViews>
  <sheetFormatPr defaultColWidth="11.421875" defaultRowHeight="12.75"/>
  <cols>
    <col min="1" max="1" width="11.421875" style="1" customWidth="1"/>
    <col min="2" max="25" width="16.7109375" style="2" customWidth="1"/>
    <col min="26" max="227" width="11.421875" style="2" customWidth="1"/>
  </cols>
  <sheetData>
    <row r="1" spans="2:25" s="1" customFormat="1" ht="12.75">
      <c r="B1" s="70" t="s">
        <v>140</v>
      </c>
      <c r="C1" s="70"/>
      <c r="D1" s="70"/>
      <c r="E1" s="70"/>
      <c r="F1" s="71" t="s">
        <v>141</v>
      </c>
      <c r="G1" s="71"/>
      <c r="H1" s="71"/>
      <c r="I1" s="71"/>
      <c r="J1" s="71" t="s">
        <v>142</v>
      </c>
      <c r="K1" s="71"/>
      <c r="L1" s="71"/>
      <c r="M1" s="71"/>
      <c r="N1" s="71" t="s">
        <v>143</v>
      </c>
      <c r="O1" s="71"/>
      <c r="P1" s="71"/>
      <c r="Q1" s="71"/>
      <c r="R1" s="71" t="s">
        <v>144</v>
      </c>
      <c r="S1" s="71"/>
      <c r="T1" s="71"/>
      <c r="U1" s="71"/>
      <c r="V1" s="71" t="s">
        <v>145</v>
      </c>
      <c r="W1" s="71"/>
      <c r="X1" s="71"/>
      <c r="Y1" s="71"/>
    </row>
    <row r="2" spans="2:25" s="1" customFormat="1" ht="12.75">
      <c r="B2" s="3" t="s">
        <v>146</v>
      </c>
      <c r="C2" s="3" t="s">
        <v>118</v>
      </c>
      <c r="D2" s="3" t="s">
        <v>7</v>
      </c>
      <c r="E2" s="3" t="s">
        <v>6</v>
      </c>
      <c r="F2" s="3" t="s">
        <v>146</v>
      </c>
      <c r="G2" s="3" t="s">
        <v>118</v>
      </c>
      <c r="H2" s="3" t="s">
        <v>7</v>
      </c>
      <c r="I2" s="3" t="s">
        <v>6</v>
      </c>
      <c r="J2" s="3" t="s">
        <v>146</v>
      </c>
      <c r="K2" s="3" t="s">
        <v>118</v>
      </c>
      <c r="L2" s="3" t="s">
        <v>7</v>
      </c>
      <c r="M2" s="3" t="s">
        <v>6</v>
      </c>
      <c r="N2" s="3" t="s">
        <v>146</v>
      </c>
      <c r="O2" s="3" t="s">
        <v>118</v>
      </c>
      <c r="P2" s="3" t="s">
        <v>7</v>
      </c>
      <c r="Q2" s="3" t="s">
        <v>6</v>
      </c>
      <c r="R2" s="3" t="s">
        <v>146</v>
      </c>
      <c r="S2" s="3" t="s">
        <v>118</v>
      </c>
      <c r="T2" s="3" t="s">
        <v>7</v>
      </c>
      <c r="U2" s="3" t="s">
        <v>6</v>
      </c>
      <c r="V2" s="3" t="s">
        <v>146</v>
      </c>
      <c r="W2" s="3" t="s">
        <v>118</v>
      </c>
      <c r="X2" s="3" t="s">
        <v>7</v>
      </c>
      <c r="Y2" s="3" t="s">
        <v>6</v>
      </c>
    </row>
    <row r="3" spans="1:25" ht="12.75">
      <c r="A3" s="4" t="s">
        <v>8</v>
      </c>
      <c r="B3" s="5">
        <v>130</v>
      </c>
      <c r="C3" s="5">
        <v>161</v>
      </c>
      <c r="D3" s="5">
        <v>109</v>
      </c>
      <c r="E3" s="5">
        <v>129</v>
      </c>
      <c r="F3" s="5">
        <v>112</v>
      </c>
      <c r="G3" s="5">
        <v>75</v>
      </c>
      <c r="H3" s="5">
        <v>99</v>
      </c>
      <c r="I3" s="5">
        <v>116</v>
      </c>
      <c r="J3" s="5">
        <v>148</v>
      </c>
      <c r="K3" s="5">
        <v>136</v>
      </c>
      <c r="L3" s="5">
        <v>139</v>
      </c>
      <c r="M3" s="5">
        <v>151</v>
      </c>
      <c r="N3" s="5">
        <v>152</v>
      </c>
      <c r="O3" s="5">
        <v>127</v>
      </c>
      <c r="P3" s="5">
        <v>138</v>
      </c>
      <c r="Q3" s="5">
        <v>116</v>
      </c>
      <c r="R3" s="5">
        <v>127</v>
      </c>
      <c r="S3" s="5">
        <v>137</v>
      </c>
      <c r="T3" s="5">
        <v>107</v>
      </c>
      <c r="U3" s="5">
        <v>180</v>
      </c>
      <c r="V3" s="5">
        <v>116</v>
      </c>
      <c r="W3" s="5">
        <v>130</v>
      </c>
      <c r="X3" s="5">
        <v>176</v>
      </c>
      <c r="Y3" s="5">
        <v>96</v>
      </c>
    </row>
    <row r="4" spans="1:25" ht="12.75">
      <c r="A4" s="6" t="s">
        <v>9</v>
      </c>
      <c r="B4" s="5">
        <v>131</v>
      </c>
      <c r="C4" s="5">
        <v>155</v>
      </c>
      <c r="D4" s="5">
        <v>137</v>
      </c>
      <c r="E4" s="5">
        <v>133</v>
      </c>
      <c r="F4" s="5">
        <v>100</v>
      </c>
      <c r="G4" s="5">
        <v>95</v>
      </c>
      <c r="H4" s="5">
        <v>181</v>
      </c>
      <c r="I4" s="5">
        <v>107</v>
      </c>
      <c r="J4" s="5">
        <v>91</v>
      </c>
      <c r="K4" s="5">
        <v>134</v>
      </c>
      <c r="L4" s="5">
        <v>199</v>
      </c>
      <c r="M4" s="5">
        <v>127</v>
      </c>
      <c r="N4" s="5">
        <v>166</v>
      </c>
      <c r="O4" s="5">
        <v>156</v>
      </c>
      <c r="P4" s="5">
        <v>129</v>
      </c>
      <c r="Q4" s="5">
        <v>116</v>
      </c>
      <c r="R4" s="5">
        <v>164</v>
      </c>
      <c r="S4" s="5">
        <v>132</v>
      </c>
      <c r="T4" s="5">
        <v>181</v>
      </c>
      <c r="U4" s="5">
        <v>154</v>
      </c>
      <c r="V4" s="5">
        <v>145</v>
      </c>
      <c r="W4" s="5">
        <v>96</v>
      </c>
      <c r="X4" s="5">
        <v>119</v>
      </c>
      <c r="Y4" s="5">
        <v>97</v>
      </c>
    </row>
    <row r="5" spans="1:25" ht="12.75">
      <c r="A5" s="6" t="s">
        <v>10</v>
      </c>
      <c r="B5" s="5">
        <v>111</v>
      </c>
      <c r="C5" s="5">
        <v>186</v>
      </c>
      <c r="D5" s="5">
        <v>128</v>
      </c>
      <c r="E5" s="5">
        <v>134</v>
      </c>
      <c r="F5" s="5">
        <v>117</v>
      </c>
      <c r="G5" s="5">
        <v>142</v>
      </c>
      <c r="H5" s="5">
        <v>99</v>
      </c>
      <c r="I5" s="5">
        <v>118</v>
      </c>
      <c r="J5" s="5">
        <v>113</v>
      </c>
      <c r="K5" s="5">
        <v>150</v>
      </c>
      <c r="L5" s="5">
        <v>104</v>
      </c>
      <c r="M5" s="5">
        <v>101</v>
      </c>
      <c r="N5" s="5">
        <v>153</v>
      </c>
      <c r="O5" s="5">
        <v>121</v>
      </c>
      <c r="P5" s="5">
        <v>97</v>
      </c>
      <c r="Q5" s="5">
        <v>141</v>
      </c>
      <c r="R5" s="5">
        <v>146</v>
      </c>
      <c r="S5" s="5">
        <v>145</v>
      </c>
      <c r="T5" s="5">
        <v>140</v>
      </c>
      <c r="U5" s="5">
        <v>135</v>
      </c>
      <c r="V5" s="5">
        <v>137</v>
      </c>
      <c r="W5" s="5">
        <v>159</v>
      </c>
      <c r="X5" s="5">
        <v>123</v>
      </c>
      <c r="Y5" s="5">
        <v>115</v>
      </c>
    </row>
    <row r="6" spans="1:25" ht="12.75">
      <c r="A6" s="6" t="s">
        <v>11</v>
      </c>
      <c r="B6" s="5">
        <v>137</v>
      </c>
      <c r="C6" s="5">
        <v>150</v>
      </c>
      <c r="D6" s="5">
        <v>106</v>
      </c>
      <c r="E6" s="5">
        <v>137</v>
      </c>
      <c r="F6" s="5">
        <v>131</v>
      </c>
      <c r="G6" s="5">
        <v>90</v>
      </c>
      <c r="H6" s="5">
        <v>109</v>
      </c>
      <c r="I6" s="5">
        <v>108</v>
      </c>
      <c r="J6" s="5">
        <v>148</v>
      </c>
      <c r="K6" s="5">
        <v>121</v>
      </c>
      <c r="L6" s="5">
        <v>131</v>
      </c>
      <c r="M6" s="5">
        <v>123</v>
      </c>
      <c r="N6" s="5">
        <v>152</v>
      </c>
      <c r="O6" s="5">
        <v>121</v>
      </c>
      <c r="P6" s="5">
        <v>106</v>
      </c>
      <c r="Q6" s="5">
        <v>152</v>
      </c>
      <c r="R6" s="5">
        <v>146</v>
      </c>
      <c r="S6" s="5">
        <v>138</v>
      </c>
      <c r="T6" s="5">
        <v>137</v>
      </c>
      <c r="U6" s="5">
        <v>143</v>
      </c>
      <c r="V6" s="5">
        <v>101</v>
      </c>
      <c r="W6" s="5">
        <v>100</v>
      </c>
      <c r="X6" s="5">
        <v>128</v>
      </c>
      <c r="Y6" s="5">
        <v>135</v>
      </c>
    </row>
    <row r="7" spans="1:25" ht="12.75">
      <c r="A7" s="6" t="s">
        <v>12</v>
      </c>
      <c r="B7" s="5">
        <v>113</v>
      </c>
      <c r="C7" s="5">
        <v>119</v>
      </c>
      <c r="D7" s="5">
        <v>129</v>
      </c>
      <c r="E7" s="5">
        <v>126</v>
      </c>
      <c r="F7" s="5">
        <v>165</v>
      </c>
      <c r="G7" s="5">
        <v>122</v>
      </c>
      <c r="H7" s="5">
        <v>127</v>
      </c>
      <c r="I7" s="5">
        <v>90</v>
      </c>
      <c r="J7" s="5">
        <v>147</v>
      </c>
      <c r="K7" s="5">
        <v>130</v>
      </c>
      <c r="L7" s="5">
        <v>172</v>
      </c>
      <c r="M7" s="5">
        <v>94</v>
      </c>
      <c r="N7" s="5">
        <v>131</v>
      </c>
      <c r="O7" s="5">
        <v>96</v>
      </c>
      <c r="P7" s="5">
        <v>89</v>
      </c>
      <c r="Q7" s="5">
        <v>109</v>
      </c>
      <c r="R7" s="5">
        <v>153</v>
      </c>
      <c r="S7" s="5">
        <v>145</v>
      </c>
      <c r="T7" s="5">
        <v>120</v>
      </c>
      <c r="U7" s="5">
        <v>134</v>
      </c>
      <c r="V7" s="5">
        <v>156</v>
      </c>
      <c r="W7" s="5">
        <v>122</v>
      </c>
      <c r="X7" s="5">
        <v>124</v>
      </c>
      <c r="Y7" s="5">
        <v>165</v>
      </c>
    </row>
    <row r="8" spans="1:25" ht="12.75">
      <c r="A8" s="4" t="s">
        <v>14</v>
      </c>
      <c r="B8" s="7">
        <v>5</v>
      </c>
      <c r="C8" s="7">
        <v>19</v>
      </c>
      <c r="D8" s="7">
        <v>11</v>
      </c>
      <c r="E8" s="7">
        <v>12</v>
      </c>
      <c r="F8" s="7">
        <v>10</v>
      </c>
      <c r="G8" s="7">
        <v>6</v>
      </c>
      <c r="H8" s="7">
        <v>8</v>
      </c>
      <c r="I8" s="7">
        <v>6</v>
      </c>
      <c r="J8" s="7">
        <v>12</v>
      </c>
      <c r="K8" s="7">
        <v>10</v>
      </c>
      <c r="L8" s="7">
        <v>15</v>
      </c>
      <c r="M8" s="7">
        <v>11</v>
      </c>
      <c r="N8" s="7">
        <v>13</v>
      </c>
      <c r="O8" s="7">
        <v>8</v>
      </c>
      <c r="P8" s="7">
        <v>7</v>
      </c>
      <c r="Q8" s="7">
        <v>9</v>
      </c>
      <c r="R8" s="7">
        <v>14</v>
      </c>
      <c r="S8" s="7">
        <v>13</v>
      </c>
      <c r="T8" s="7">
        <v>11</v>
      </c>
      <c r="U8" s="7">
        <v>11</v>
      </c>
      <c r="V8" s="7">
        <v>12</v>
      </c>
      <c r="W8" s="7">
        <v>8</v>
      </c>
      <c r="X8" s="7">
        <v>14</v>
      </c>
      <c r="Y8" s="7">
        <v>7</v>
      </c>
    </row>
    <row r="9" spans="1:25" ht="12.75">
      <c r="A9" s="6" t="s">
        <v>15</v>
      </c>
      <c r="B9" s="5">
        <v>17</v>
      </c>
      <c r="C9" s="5">
        <v>13</v>
      </c>
      <c r="D9" s="5">
        <v>10</v>
      </c>
      <c r="E9" s="5">
        <v>11</v>
      </c>
      <c r="F9" s="5">
        <v>13</v>
      </c>
      <c r="G9" s="5">
        <v>9</v>
      </c>
      <c r="H9" s="5">
        <v>16</v>
      </c>
      <c r="I9" s="5">
        <v>12</v>
      </c>
      <c r="J9" s="5">
        <v>14</v>
      </c>
      <c r="K9" s="5">
        <v>18</v>
      </c>
      <c r="L9" s="5">
        <v>15</v>
      </c>
      <c r="M9" s="5">
        <v>10</v>
      </c>
      <c r="N9" s="5">
        <v>17</v>
      </c>
      <c r="O9" s="5">
        <v>16</v>
      </c>
      <c r="P9" s="5">
        <v>10</v>
      </c>
      <c r="Q9" s="5">
        <v>11</v>
      </c>
      <c r="R9" s="5">
        <v>19</v>
      </c>
      <c r="S9" s="5">
        <v>18</v>
      </c>
      <c r="T9" s="5">
        <v>14</v>
      </c>
      <c r="U9" s="5">
        <v>21</v>
      </c>
      <c r="V9" s="5">
        <v>13</v>
      </c>
      <c r="W9" s="5">
        <v>11</v>
      </c>
      <c r="X9" s="5">
        <v>13</v>
      </c>
      <c r="Y9" s="5">
        <v>15</v>
      </c>
    </row>
    <row r="10" spans="1:25" ht="12.75">
      <c r="A10" s="8" t="s">
        <v>16</v>
      </c>
      <c r="B10" s="9">
        <v>5</v>
      </c>
      <c r="C10" s="9">
        <v>4</v>
      </c>
      <c r="D10" s="9">
        <v>3</v>
      </c>
      <c r="E10" s="9">
        <v>5</v>
      </c>
      <c r="F10" s="9">
        <v>7</v>
      </c>
      <c r="G10" s="9">
        <v>6</v>
      </c>
      <c r="H10" s="9">
        <v>4</v>
      </c>
      <c r="I10" s="9">
        <v>2</v>
      </c>
      <c r="J10" s="9">
        <v>6</v>
      </c>
      <c r="K10" s="9">
        <v>5</v>
      </c>
      <c r="L10" s="9">
        <v>1</v>
      </c>
      <c r="M10" s="9">
        <v>1</v>
      </c>
      <c r="N10" s="9">
        <v>2</v>
      </c>
      <c r="O10" s="9">
        <v>8</v>
      </c>
      <c r="P10" s="9">
        <v>5</v>
      </c>
      <c r="Q10" s="9">
        <v>5</v>
      </c>
      <c r="R10" s="9">
        <v>2</v>
      </c>
      <c r="S10" s="9">
        <v>4</v>
      </c>
      <c r="T10" s="9">
        <v>4</v>
      </c>
      <c r="U10" s="9">
        <v>0</v>
      </c>
      <c r="V10" s="9">
        <v>1</v>
      </c>
      <c r="W10" s="9">
        <v>4</v>
      </c>
      <c r="X10" s="9">
        <v>0</v>
      </c>
      <c r="Y10" s="9">
        <v>1</v>
      </c>
    </row>
    <row r="11" spans="1:25" ht="12.75">
      <c r="A11" s="6" t="s">
        <v>17</v>
      </c>
      <c r="B11" s="5">
        <f>SUM(B3:B7)</f>
        <v>622</v>
      </c>
      <c r="C11" s="5">
        <f>SUM(C3:C7)</f>
        <v>771</v>
      </c>
      <c r="D11" s="5">
        <f>SUM(D3:D7)</f>
        <v>609</v>
      </c>
      <c r="E11" s="5">
        <f>SUM(E3:E7)</f>
        <v>659</v>
      </c>
      <c r="F11" s="5">
        <f>SUM(F3:F7)</f>
        <v>625</v>
      </c>
      <c r="G11" s="5">
        <f>SUM(G3:G7)</f>
        <v>524</v>
      </c>
      <c r="H11" s="5">
        <f>SUM(H3:H7)</f>
        <v>615</v>
      </c>
      <c r="I11" s="5">
        <f>SUM(I3:I7)</f>
        <v>539</v>
      </c>
      <c r="J11" s="5">
        <f>SUM(J3:J7)</f>
        <v>647</v>
      </c>
      <c r="K11" s="5">
        <f>SUM(K3:K7)</f>
        <v>671</v>
      </c>
      <c r="L11" s="5">
        <f>SUM(L3:L7)</f>
        <v>745</v>
      </c>
      <c r="M11" s="5">
        <f>SUM(M3:M7)</f>
        <v>596</v>
      </c>
      <c r="N11" s="5">
        <f>SUM(N3:N7)</f>
        <v>754</v>
      </c>
      <c r="O11" s="5">
        <f>SUM(O3:O7)</f>
        <v>621</v>
      </c>
      <c r="P11" s="5">
        <f>SUM(P3:P7)</f>
        <v>559</v>
      </c>
      <c r="Q11" s="5">
        <f>SUM(Q3:Q7)</f>
        <v>634</v>
      </c>
      <c r="R11" s="5">
        <f>SUM(R3:R7)</f>
        <v>736</v>
      </c>
      <c r="S11" s="5">
        <f>SUM(S3:S7)</f>
        <v>697</v>
      </c>
      <c r="T11" s="5">
        <f>SUM(T3:T7)</f>
        <v>685</v>
      </c>
      <c r="U11" s="5">
        <f>SUM(U3:U7)</f>
        <v>746</v>
      </c>
      <c r="V11" s="5">
        <f>SUM(V3:V7)</f>
        <v>655</v>
      </c>
      <c r="W11" s="5">
        <f>SUM(W3:W7)</f>
        <v>607</v>
      </c>
      <c r="X11" s="5">
        <f>SUM(X3:X7)</f>
        <v>670</v>
      </c>
      <c r="Y11" s="5">
        <f>SUM(Y3:Y7)</f>
        <v>608</v>
      </c>
    </row>
    <row r="12" spans="1:25" ht="12.75">
      <c r="A12" s="8" t="s">
        <v>18</v>
      </c>
      <c r="B12" s="9">
        <f>ROUNDDOWN((SUM(B3:B7)/5),0)</f>
        <v>124</v>
      </c>
      <c r="C12" s="9">
        <f>ROUNDDOWN((SUM(C3:C7)/5),0)</f>
        <v>154</v>
      </c>
      <c r="D12" s="9">
        <f>ROUNDDOWN((SUM(D3:D7)/5),0)</f>
        <v>121</v>
      </c>
      <c r="E12" s="9">
        <f>ROUNDDOWN((SUM(E3:E7)/5),0)</f>
        <v>131</v>
      </c>
      <c r="F12" s="9">
        <f>ROUNDDOWN((SUM(F3:F7)/5),0)</f>
        <v>125</v>
      </c>
      <c r="G12" s="9">
        <f>ROUNDDOWN((SUM(G3:G7)/5),0)</f>
        <v>104</v>
      </c>
      <c r="H12" s="9">
        <f>ROUNDDOWN((SUM(H3:H7)/5),0)</f>
        <v>123</v>
      </c>
      <c r="I12" s="9">
        <f>ROUNDDOWN((SUM(I3:I7)/5),0)</f>
        <v>107</v>
      </c>
      <c r="J12" s="9">
        <f>ROUNDDOWN((SUM(J3:J7)/5),0)</f>
        <v>129</v>
      </c>
      <c r="K12" s="9">
        <f>ROUNDDOWN((SUM(K3:K7)/5),0)</f>
        <v>134</v>
      </c>
      <c r="L12" s="9">
        <f>ROUNDDOWN((SUM(L3:L7)/5),0)</f>
        <v>149</v>
      </c>
      <c r="M12" s="9">
        <f>ROUNDDOWN((SUM(M3:M7)/5),0)</f>
        <v>119</v>
      </c>
      <c r="N12" s="9">
        <f>ROUNDDOWN((SUM(N3:N7)/5),0)</f>
        <v>150</v>
      </c>
      <c r="O12" s="9">
        <f>ROUNDDOWN((SUM(O3:O7)/5),0)</f>
        <v>124</v>
      </c>
      <c r="P12" s="9">
        <f>ROUNDDOWN((SUM(P3:P7)/5),0)</f>
        <v>111</v>
      </c>
      <c r="Q12" s="9">
        <f>ROUNDDOWN((SUM(Q3:Q7)/5),0)</f>
        <v>126</v>
      </c>
      <c r="R12" s="9">
        <f>ROUNDDOWN((SUM(R3:R7)/5),0)</f>
        <v>147</v>
      </c>
      <c r="S12" s="9">
        <f>ROUNDDOWN((SUM(S3:S7)/5),0)</f>
        <v>139</v>
      </c>
      <c r="T12" s="9">
        <f>ROUNDDOWN((SUM(T3:T7)/5),0)</f>
        <v>137</v>
      </c>
      <c r="U12" s="9">
        <f>ROUNDDOWN((SUM(U3:U7)/5),0)</f>
        <v>149</v>
      </c>
      <c r="V12" s="9">
        <f>ROUNDDOWN((SUM(V3:V7)/5),0)</f>
        <v>131</v>
      </c>
      <c r="W12" s="9">
        <f>ROUNDDOWN((SUM(W3:W7)/5),0)</f>
        <v>121</v>
      </c>
      <c r="X12" s="9">
        <f>ROUNDDOWN((SUM(X3:X7)/5),0)</f>
        <v>134</v>
      </c>
      <c r="Y12" s="9">
        <f>ROUNDDOWN((SUM(Y3:Y7)/5),0)</f>
        <v>121</v>
      </c>
    </row>
    <row r="13" spans="1:25" ht="12.75">
      <c r="A13" s="8" t="s">
        <v>119</v>
      </c>
      <c r="B13" s="42">
        <f>ROUNDDOWN((((B11+(B8*2)+B9)-(B10*3))/5),0)</f>
        <v>126</v>
      </c>
      <c r="C13" s="72">
        <f>ROUNDDOWN((((C11+(C8*2)+C9)-(C10*3))/5),0)</f>
        <v>162</v>
      </c>
      <c r="D13" s="42">
        <f>ROUNDDOWN((((D11+(D8*2)+D9)-(D10*3))/5),0)</f>
        <v>126</v>
      </c>
      <c r="E13" s="42">
        <f>ROUNDDOWN((((E11+(E8*2)+E9)-(E10*3))/5),0)</f>
        <v>135</v>
      </c>
      <c r="F13" s="42">
        <f>ROUNDDOWN((((F11+(F8*2)+F9)-(F10*3))/5),0)</f>
        <v>127</v>
      </c>
      <c r="G13" s="73">
        <f>ROUNDDOWN((((G11+(G8*2)+G9)-(G10*3))/5),0)</f>
        <v>105</v>
      </c>
      <c r="H13" s="42">
        <f>ROUNDDOWN((((H11+(H8*2)+H9)-(H10*3))/5),0)</f>
        <v>127</v>
      </c>
      <c r="I13" s="73">
        <f>ROUNDDOWN((((I11+(I8*2)+I9)-(I10*3))/5),0)</f>
        <v>111</v>
      </c>
      <c r="J13" s="42">
        <f>ROUNDDOWN((((J11+(J8*2)+J9)-(J10*3))/5),0)</f>
        <v>133</v>
      </c>
      <c r="K13" s="42">
        <f>ROUNDDOWN((((K11+(K8*2)+K9)-(K10*3))/5),0)</f>
        <v>138</v>
      </c>
      <c r="L13" s="45">
        <f>ROUNDDOWN((((L11+(L8*2)+L9)-(L10*3))/5),0)</f>
        <v>157</v>
      </c>
      <c r="M13" s="42">
        <f>ROUNDDOWN((((M11+(M8*2)+M9)-(M10*3))/5),0)</f>
        <v>125</v>
      </c>
      <c r="N13" s="45">
        <f>ROUNDDOWN((((N11+(N8*2)+N9)-(N10*3))/5),0)</f>
        <v>158</v>
      </c>
      <c r="O13" s="42">
        <f>ROUNDDOWN((((O11+(O8*2)+O9)-(O10*3))/5),0)</f>
        <v>125</v>
      </c>
      <c r="P13" s="49">
        <f>ROUNDDOWN((((P11+(P8*2)+P9)-(P10*3))/5),0)</f>
        <v>113</v>
      </c>
      <c r="Q13" s="42">
        <f>ROUNDDOWN((((Q11+(Q8*2)+Q9)-(Q10*3))/5),0)</f>
        <v>129</v>
      </c>
      <c r="R13" s="45">
        <f>ROUNDDOWN((((R11+(R8*2)+R9)-(R10*3))/5),0)</f>
        <v>155</v>
      </c>
      <c r="S13" s="45">
        <f>ROUNDDOWN((((S11+(S8*2)+S9)-(S10*3))/5),0)</f>
        <v>145</v>
      </c>
      <c r="T13" s="45">
        <f>ROUNDDOWN((((T11+(T8*2)+T9)-(T10*3))/5),0)</f>
        <v>141</v>
      </c>
      <c r="U13" s="45">
        <f>ROUNDDOWN((((U11+(U8*2)+U9)-(U10*3))/5),0)</f>
        <v>157</v>
      </c>
      <c r="V13" s="42">
        <f>ROUNDDOWN((((V11+(V8*2)+V9)-(V10*3))/5),0)</f>
        <v>137</v>
      </c>
      <c r="W13" s="42">
        <f>ROUNDDOWN((((W11+(W8*2)+W9)-(W10*3))/5),0)</f>
        <v>124</v>
      </c>
      <c r="X13" s="45">
        <f>ROUNDDOWN((((X11+(X8*2)+X9)-(X10*3))/5),0)</f>
        <v>142</v>
      </c>
      <c r="Y13" s="42">
        <f>ROUNDDOWN((((Y11+(Y8*2)+Y9)-(Y10*3))/5),0)</f>
        <v>126</v>
      </c>
    </row>
    <row r="15" spans="1:25" s="2" customFormat="1" ht="12.75">
      <c r="A15" s="30" t="s">
        <v>60</v>
      </c>
      <c r="B15" s="31" t="s">
        <v>61</v>
      </c>
      <c r="C15" s="31"/>
      <c r="E15" s="31"/>
      <c r="F15" s="31"/>
      <c r="G15" s="31"/>
      <c r="I15" s="31"/>
      <c r="J15" s="31"/>
      <c r="K15" s="31"/>
      <c r="M15" s="31"/>
      <c r="N15" s="31"/>
      <c r="O15" s="31"/>
      <c r="Q15" s="31"/>
      <c r="R15" s="31"/>
      <c r="S15" s="31"/>
      <c r="U15" s="31"/>
      <c r="V15" s="31"/>
      <c r="W15" s="31"/>
      <c r="Y15" s="31"/>
    </row>
    <row r="16" spans="1:25" s="2" customFormat="1" ht="12.75">
      <c r="A16" s="50" t="s">
        <v>62</v>
      </c>
      <c r="B16" s="31" t="s">
        <v>63</v>
      </c>
      <c r="E16" s="31"/>
      <c r="F16" s="31"/>
      <c r="I16" s="31"/>
      <c r="J16" s="31"/>
      <c r="M16" s="31"/>
      <c r="N16" s="31"/>
      <c r="Q16" s="31"/>
      <c r="R16" s="31"/>
      <c r="U16" s="31"/>
      <c r="V16" s="31"/>
      <c r="Y16" s="31"/>
    </row>
    <row r="17" spans="1:25" s="2" customFormat="1" ht="12.75">
      <c r="A17" s="33" t="s">
        <v>64</v>
      </c>
      <c r="B17" s="31" t="s">
        <v>65</v>
      </c>
      <c r="E17" s="31"/>
      <c r="F17" s="31"/>
      <c r="I17" s="31"/>
      <c r="J17" s="31"/>
      <c r="M17" s="31"/>
      <c r="N17" s="31"/>
      <c r="Q17" s="31"/>
      <c r="R17" s="31"/>
      <c r="U17" s="31"/>
      <c r="V17" s="31"/>
      <c r="Y17" s="31"/>
    </row>
    <row r="18" spans="1:25" s="2" customFormat="1" ht="12.75">
      <c r="A18" s="34" t="s">
        <v>66</v>
      </c>
      <c r="B18" s="31" t="s">
        <v>67</v>
      </c>
      <c r="E18" s="31"/>
      <c r="F18" s="31"/>
      <c r="I18" s="31"/>
      <c r="J18" s="31"/>
      <c r="M18" s="31"/>
      <c r="N18" s="31"/>
      <c r="Q18" s="31"/>
      <c r="R18" s="31"/>
      <c r="U18" s="31"/>
      <c r="V18" s="31"/>
      <c r="Y18" s="31"/>
    </row>
    <row r="19" spans="1:25" s="2" customFormat="1" ht="12.75">
      <c r="A19" s="35" t="s">
        <v>68</v>
      </c>
      <c r="B19" s="31" t="s">
        <v>69</v>
      </c>
      <c r="E19" s="31"/>
      <c r="F19" s="31"/>
      <c r="I19" s="31"/>
      <c r="J19" s="31"/>
      <c r="M19" s="31"/>
      <c r="N19" s="31"/>
      <c r="Q19" s="31"/>
      <c r="R19" s="31"/>
      <c r="U19" s="31"/>
      <c r="V19" s="31"/>
      <c r="Y19" s="31"/>
    </row>
    <row r="20" spans="1:25" s="2" customFormat="1" ht="12.75">
      <c r="A20" s="36" t="s">
        <v>70</v>
      </c>
      <c r="B20" s="31" t="s">
        <v>71</v>
      </c>
      <c r="E20" s="31"/>
      <c r="F20" s="31"/>
      <c r="I20" s="31"/>
      <c r="J20" s="31"/>
      <c r="M20" s="31"/>
      <c r="N20" s="31"/>
      <c r="Q20" s="31"/>
      <c r="R20" s="31"/>
      <c r="U20" s="31"/>
      <c r="V20" s="31"/>
      <c r="Y20" s="31"/>
    </row>
    <row r="21" spans="1:25" s="2" customFormat="1" ht="12.75">
      <c r="A21" s="37" t="s">
        <v>72</v>
      </c>
      <c r="B21" s="31" t="s">
        <v>73</v>
      </c>
      <c r="E21" s="31"/>
      <c r="F21" s="31"/>
      <c r="I21" s="31"/>
      <c r="J21" s="31"/>
      <c r="M21" s="31"/>
      <c r="N21" s="31"/>
      <c r="Q21" s="31"/>
      <c r="R21" s="31"/>
      <c r="U21" s="31"/>
      <c r="V21" s="31"/>
      <c r="Y21" s="31"/>
    </row>
  </sheetData>
  <sheetProtection selectLockedCells="1" selectUnlockedCells="1"/>
  <mergeCells count="6">
    <mergeCell ref="B1:E1"/>
    <mergeCell ref="F1:I1"/>
    <mergeCell ref="J1:M1"/>
    <mergeCell ref="N1:Q1"/>
    <mergeCell ref="R1:U1"/>
    <mergeCell ref="V1:Y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24"/>
  <sheetViews>
    <sheetView zoomScale="99" zoomScaleNormal="99" workbookViewId="0" topLeftCell="A1">
      <selection activeCell="H18" sqref="H18"/>
    </sheetView>
  </sheetViews>
  <sheetFormatPr defaultColWidth="11.421875" defaultRowHeight="12.75"/>
  <cols>
    <col min="1" max="1" width="11.421875" style="10" customWidth="1"/>
    <col min="2" max="2" width="7.8515625" style="2" customWidth="1"/>
    <col min="3" max="3" width="12.140625" style="2" customWidth="1"/>
    <col min="4" max="5" width="7.28125" style="2" customWidth="1"/>
    <col min="6" max="6" width="8.57421875" style="2" customWidth="1"/>
    <col min="7" max="7" width="11.57421875" style="2" customWidth="1"/>
    <col min="8" max="8" width="10.421875" style="2" customWidth="1"/>
    <col min="9" max="9" width="7.28125" style="2" customWidth="1"/>
    <col min="10" max="10" width="11.421875" style="2" customWidth="1"/>
    <col min="11" max="11" width="12.28125" style="2" customWidth="1"/>
    <col min="12" max="18" width="11.421875" style="2" customWidth="1"/>
    <col min="19" max="19" width="12.28125" style="2" customWidth="1"/>
    <col min="20" max="26" width="11.421875" style="2" customWidth="1"/>
    <col min="27" max="27" width="12.57421875" style="2" customWidth="1"/>
    <col min="28" max="253" width="11.421875" style="2" customWidth="1"/>
  </cols>
  <sheetData>
    <row r="1" spans="1:33" s="1" customFormat="1" ht="12.75">
      <c r="A1" s="11"/>
      <c r="B1" s="4" t="s">
        <v>146</v>
      </c>
      <c r="C1" s="4"/>
      <c r="D1" s="4"/>
      <c r="E1" s="4"/>
      <c r="F1" s="4"/>
      <c r="G1" s="4"/>
      <c r="H1" s="4"/>
      <c r="I1" s="4"/>
      <c r="J1" s="4" t="s">
        <v>118</v>
      </c>
      <c r="K1" s="4"/>
      <c r="L1" s="4"/>
      <c r="M1" s="4"/>
      <c r="N1" s="4"/>
      <c r="O1" s="4"/>
      <c r="P1" s="4"/>
      <c r="Q1" s="4"/>
      <c r="R1" s="4" t="s">
        <v>7</v>
      </c>
      <c r="S1" s="4"/>
      <c r="T1" s="4"/>
      <c r="U1" s="4"/>
      <c r="V1" s="4"/>
      <c r="W1" s="4"/>
      <c r="X1" s="4"/>
      <c r="Y1" s="4"/>
      <c r="Z1" s="4" t="s">
        <v>6</v>
      </c>
      <c r="AA1" s="4"/>
      <c r="AB1" s="4"/>
      <c r="AC1" s="4"/>
      <c r="AD1" s="4"/>
      <c r="AE1" s="4"/>
      <c r="AF1" s="4"/>
      <c r="AG1" s="4"/>
    </row>
    <row r="2" spans="1:33" s="1" customFormat="1" ht="12.75">
      <c r="A2" s="12" t="s">
        <v>20</v>
      </c>
      <c r="B2" s="13" t="s">
        <v>17</v>
      </c>
      <c r="C2" s="3" t="s">
        <v>21</v>
      </c>
      <c r="D2" s="3" t="s">
        <v>14</v>
      </c>
      <c r="E2" s="3" t="s">
        <v>15</v>
      </c>
      <c r="F2" s="3" t="s">
        <v>16</v>
      </c>
      <c r="G2" s="3" t="s">
        <v>138</v>
      </c>
      <c r="H2" s="3" t="s">
        <v>119</v>
      </c>
      <c r="I2" s="3" t="s">
        <v>22</v>
      </c>
      <c r="J2" s="13" t="s">
        <v>17</v>
      </c>
      <c r="K2" s="3" t="s">
        <v>21</v>
      </c>
      <c r="L2" s="3" t="s">
        <v>14</v>
      </c>
      <c r="M2" s="3" t="s">
        <v>15</v>
      </c>
      <c r="N2" s="3" t="s">
        <v>16</v>
      </c>
      <c r="O2" s="3" t="s">
        <v>138</v>
      </c>
      <c r="P2" s="3"/>
      <c r="Q2" s="3" t="s">
        <v>22</v>
      </c>
      <c r="R2" s="13" t="s">
        <v>17</v>
      </c>
      <c r="S2" s="3" t="s">
        <v>21</v>
      </c>
      <c r="T2" s="3" t="s">
        <v>14</v>
      </c>
      <c r="U2" s="3" t="s">
        <v>15</v>
      </c>
      <c r="V2" s="3" t="s">
        <v>16</v>
      </c>
      <c r="W2" s="3" t="s">
        <v>138</v>
      </c>
      <c r="X2" s="3" t="s">
        <v>119</v>
      </c>
      <c r="Y2" s="3" t="s">
        <v>22</v>
      </c>
      <c r="Z2" s="13" t="s">
        <v>17</v>
      </c>
      <c r="AA2" s="3" t="s">
        <v>21</v>
      </c>
      <c r="AB2" s="3" t="s">
        <v>14</v>
      </c>
      <c r="AC2" s="3" t="s">
        <v>15</v>
      </c>
      <c r="AD2" s="3" t="s">
        <v>16</v>
      </c>
      <c r="AE2" s="3" t="s">
        <v>138</v>
      </c>
      <c r="AF2" s="3" t="s">
        <v>119</v>
      </c>
      <c r="AG2" s="3" t="s">
        <v>22</v>
      </c>
    </row>
    <row r="3" spans="1:33" ht="12.75">
      <c r="A3" s="14">
        <v>42182</v>
      </c>
      <c r="B3" s="15">
        <v>622</v>
      </c>
      <c r="C3" s="16">
        <f>ROUNDDOWN(B3/5,0)</f>
        <v>124</v>
      </c>
      <c r="D3" s="16">
        <v>5</v>
      </c>
      <c r="E3" s="16">
        <v>17</v>
      </c>
      <c r="F3" s="16">
        <v>5</v>
      </c>
      <c r="G3" s="55">
        <f>ROUNDDOWN((($D$3*2)+$E$3)-($F$3*3),0)</f>
        <v>12</v>
      </c>
      <c r="H3" s="59">
        <f>ROUNDDOWN(((($B$3+($D$3*2)+$E$3)-($F$3*3))/5),0)</f>
        <v>126</v>
      </c>
      <c r="I3" s="17">
        <v>4</v>
      </c>
      <c r="J3" s="15">
        <v>771</v>
      </c>
      <c r="K3" s="16">
        <f>ROUNDDOWN(J3/5,0)</f>
        <v>154</v>
      </c>
      <c r="L3" s="16">
        <v>19</v>
      </c>
      <c r="M3" s="16">
        <v>13</v>
      </c>
      <c r="N3" s="16">
        <v>4</v>
      </c>
      <c r="O3" s="55">
        <f>ROUNDDOWN((($L$3*2)+$M$3)-($N$3*3),0)</f>
        <v>39</v>
      </c>
      <c r="P3" s="74">
        <f>ROUNDDOWN(((($J$3+($L$3*2)+$M$3)-($N$3*3))/5),0)</f>
        <v>162</v>
      </c>
      <c r="Q3" s="17">
        <v>13</v>
      </c>
      <c r="R3" s="15">
        <v>609</v>
      </c>
      <c r="S3" s="16">
        <f>ROUNDDOWN(R3/5,0)</f>
        <v>121</v>
      </c>
      <c r="T3" s="16">
        <v>11</v>
      </c>
      <c r="U3" s="16">
        <v>10</v>
      </c>
      <c r="V3" s="16">
        <v>3</v>
      </c>
      <c r="W3" s="55">
        <f>ROUNDDOWN((($T$3*2)+$U$3)-($V$3*3),0)</f>
        <v>23</v>
      </c>
      <c r="X3" s="59">
        <f>ROUNDDOWN(((($R$3+($T$3*2)+$U$3)-($V$3*3))/5),0)</f>
        <v>126</v>
      </c>
      <c r="Y3" s="17">
        <v>6</v>
      </c>
      <c r="Z3" s="15">
        <v>659</v>
      </c>
      <c r="AA3" s="16">
        <f>ROUNDDOWN(Z3/5,0)</f>
        <v>131</v>
      </c>
      <c r="AB3" s="16">
        <v>12</v>
      </c>
      <c r="AC3" s="16">
        <v>11</v>
      </c>
      <c r="AD3" s="16">
        <v>5</v>
      </c>
      <c r="AE3" s="55">
        <f>ROUNDDOWN((($AB$3*2)+$AC$3)-($AD$3*3),0)</f>
        <v>20</v>
      </c>
      <c r="AF3" s="59">
        <f>ROUNDDOWN(((($Z$3+($AB$3*2)+$AC$3)-($AD$3*3))/5),0)</f>
        <v>135</v>
      </c>
      <c r="AG3" s="17">
        <v>8</v>
      </c>
    </row>
    <row r="4" spans="1:33" ht="12.75">
      <c r="A4" s="14">
        <v>42294</v>
      </c>
      <c r="B4" s="15">
        <v>625</v>
      </c>
      <c r="C4" s="16">
        <f>ROUNDDOWN(B4/5,0)</f>
        <v>125</v>
      </c>
      <c r="D4" s="16">
        <v>10</v>
      </c>
      <c r="E4" s="16">
        <v>13</v>
      </c>
      <c r="F4" s="16">
        <v>7</v>
      </c>
      <c r="G4" s="55">
        <f>ROUNDDOWN((($D$4*2)+$E$4)-($F$4*3),0)</f>
        <v>12</v>
      </c>
      <c r="H4" s="59">
        <f>ROUNDDOWN(((($B$4+($D$4*2)+$E$4)-($F$4*3))/5),0)</f>
        <v>127</v>
      </c>
      <c r="I4" s="17">
        <v>10</v>
      </c>
      <c r="J4" s="15">
        <v>524</v>
      </c>
      <c r="K4" s="16">
        <f>ROUNDDOWN(J4/5,0)</f>
        <v>104</v>
      </c>
      <c r="L4" s="16">
        <v>6</v>
      </c>
      <c r="M4" s="16">
        <v>9</v>
      </c>
      <c r="N4" s="16">
        <v>6</v>
      </c>
      <c r="O4" s="55">
        <f>ROUNDDOWN((($L$4*2)+$M$4)-($N$4*3),0)</f>
        <v>3</v>
      </c>
      <c r="P4" s="75">
        <f>ROUNDDOWN(((($J$4+($L$4*2)+$M$4)-($N$4*3))/5),0)</f>
        <v>105</v>
      </c>
      <c r="Q4" s="17">
        <v>4</v>
      </c>
      <c r="R4" s="15">
        <v>615</v>
      </c>
      <c r="S4" s="16">
        <f>ROUNDDOWN(R4/5,0)</f>
        <v>123</v>
      </c>
      <c r="T4" s="16">
        <v>8</v>
      </c>
      <c r="U4" s="16">
        <v>16</v>
      </c>
      <c r="V4" s="16">
        <v>4</v>
      </c>
      <c r="W4" s="55">
        <f>ROUNDDOWN((($T$4*2)+$U$4)-($V$4*3),0)</f>
        <v>20</v>
      </c>
      <c r="X4" s="59">
        <f>ROUNDDOWN(((($R$4+($T$4*2)+$U$4)-($V$4*3))/5),0)</f>
        <v>127</v>
      </c>
      <c r="Y4" s="17">
        <v>8</v>
      </c>
      <c r="Z4" s="15">
        <v>539</v>
      </c>
      <c r="AA4" s="16">
        <f>ROUNDDOWN(Z4/5,0)</f>
        <v>107</v>
      </c>
      <c r="AB4" s="16">
        <v>6</v>
      </c>
      <c r="AC4" s="16">
        <v>12</v>
      </c>
      <c r="AD4" s="16">
        <v>2</v>
      </c>
      <c r="AE4" s="55">
        <f>ROUNDDOWN((($AB$4*2)+$AC$4)-($AD$4*3),0)</f>
        <v>18</v>
      </c>
      <c r="AF4" s="75">
        <f>ROUNDDOWN(((($Z$4+($AB$4*2)+$AC$4)-($AD$4*3))/5),0)</f>
        <v>111</v>
      </c>
      <c r="AG4" s="17">
        <v>8</v>
      </c>
    </row>
    <row r="5" spans="1:33" ht="12.75">
      <c r="A5" s="14">
        <v>42325</v>
      </c>
      <c r="B5" s="15">
        <v>647</v>
      </c>
      <c r="C5" s="16">
        <f>ROUNDDOWN(B5/5,0)</f>
        <v>129</v>
      </c>
      <c r="D5" s="16">
        <v>12</v>
      </c>
      <c r="E5" s="16">
        <v>14</v>
      </c>
      <c r="F5" s="16">
        <v>6</v>
      </c>
      <c r="G5" s="55">
        <f>ROUNDDOWN((($D$5*2)+$E$5)-($F$5*3),0)</f>
        <v>20</v>
      </c>
      <c r="H5" s="59">
        <f>ROUNDDOWN(((($B$5+($D$5*2)+$E$5)-($F$5*3))/5),0)</f>
        <v>133</v>
      </c>
      <c r="I5" s="17">
        <v>9</v>
      </c>
      <c r="J5" s="15">
        <v>671</v>
      </c>
      <c r="K5" s="16">
        <f>ROUNDDOWN(J5/5,0)</f>
        <v>134</v>
      </c>
      <c r="L5" s="16">
        <v>10</v>
      </c>
      <c r="M5" s="16">
        <v>18</v>
      </c>
      <c r="N5" s="16">
        <v>5</v>
      </c>
      <c r="O5" s="55">
        <f>ROUNDDOWN((($L$5*2)+$M$5)-($N$5*3),0)</f>
        <v>23</v>
      </c>
      <c r="P5" s="59">
        <f>ROUNDDOWN(((($J$5+($L$5*2)+$M$5)-($N$5*3))/5),0)</f>
        <v>138</v>
      </c>
      <c r="Q5" s="17">
        <v>6</v>
      </c>
      <c r="R5" s="15">
        <v>745</v>
      </c>
      <c r="S5" s="16">
        <f>ROUNDDOWN(R5/5,0)</f>
        <v>149</v>
      </c>
      <c r="T5" s="16">
        <v>15</v>
      </c>
      <c r="U5" s="16">
        <v>15</v>
      </c>
      <c r="V5" s="16">
        <v>1</v>
      </c>
      <c r="W5" s="55">
        <f>ROUNDDOWN((($T$5*2)+$U$5)-($V$5*3),0)</f>
        <v>42</v>
      </c>
      <c r="X5" s="58">
        <f>ROUNDDOWN(((($R$5+($T$5*2)+$U$5)-($V$5*3))/5),0)</f>
        <v>157</v>
      </c>
      <c r="Y5" s="17">
        <v>10</v>
      </c>
      <c r="Z5" s="15">
        <v>596</v>
      </c>
      <c r="AA5" s="16">
        <f>ROUNDDOWN(Z5/5,0)</f>
        <v>119</v>
      </c>
      <c r="AB5" s="16">
        <v>11</v>
      </c>
      <c r="AC5" s="16">
        <v>10</v>
      </c>
      <c r="AD5" s="16">
        <v>1</v>
      </c>
      <c r="AE5" s="55">
        <f>ROUNDDOWN((($AB$5*2)+$AC$5)-($AD$5*3),0)</f>
        <v>29</v>
      </c>
      <c r="AF5" s="59">
        <f>ROUNDDOWN(((($Z$5+($AB$5*2)+$AC$5)-($AD$5*3))/5),0)</f>
        <v>125</v>
      </c>
      <c r="AG5" s="17">
        <v>5</v>
      </c>
    </row>
    <row r="6" spans="1:33" ht="12.75">
      <c r="A6" s="14">
        <v>42399</v>
      </c>
      <c r="B6" s="15">
        <v>754</v>
      </c>
      <c r="C6" s="16">
        <v>150</v>
      </c>
      <c r="D6" s="16">
        <v>13</v>
      </c>
      <c r="E6" s="16">
        <v>17</v>
      </c>
      <c r="F6" s="16">
        <v>2</v>
      </c>
      <c r="G6" s="55">
        <f>ROUNDDOWN((($D$6*2)+$E$6)-($F$6*3),0)</f>
        <v>37</v>
      </c>
      <c r="H6" s="58">
        <f>ROUNDDOWN(((($B$6+($D$6*2)+$E$6)-($F$6*3))/5),0)</f>
        <v>158</v>
      </c>
      <c r="I6" s="17">
        <v>15</v>
      </c>
      <c r="J6" s="15">
        <v>621</v>
      </c>
      <c r="K6" s="16">
        <v>124</v>
      </c>
      <c r="L6" s="16">
        <v>8</v>
      </c>
      <c r="M6" s="16">
        <v>16</v>
      </c>
      <c r="N6" s="16">
        <v>8</v>
      </c>
      <c r="O6" s="55">
        <f>ROUNDDOWN((($L$6*2)+$M$6)-($N$6*3),0)</f>
        <v>8</v>
      </c>
      <c r="P6" s="59">
        <f>ROUNDDOWN(((($J$6+($L$6*2)+$M$6)-($N$6*3))/5),0)</f>
        <v>125</v>
      </c>
      <c r="Q6" s="17">
        <v>6</v>
      </c>
      <c r="R6" s="15">
        <v>559</v>
      </c>
      <c r="S6" s="16">
        <f>ROUNDDOWN(R6/5,0)</f>
        <v>111</v>
      </c>
      <c r="T6" s="16">
        <v>7</v>
      </c>
      <c r="U6" s="16">
        <v>10</v>
      </c>
      <c r="V6" s="16">
        <v>5</v>
      </c>
      <c r="W6" s="55">
        <f>ROUNDDOWN((($T$6*2)+$U$6)-($V$6*3),0)</f>
        <v>9</v>
      </c>
      <c r="X6" s="60">
        <f>ROUNDDOWN(((($R$6+($T$6*2)+$U$6)-($V$6*3))/5),0)</f>
        <v>113</v>
      </c>
      <c r="Y6" s="17">
        <v>3</v>
      </c>
      <c r="Z6" s="15">
        <v>634</v>
      </c>
      <c r="AA6" s="16">
        <f>ROUNDDOWN(Z6/5,0)</f>
        <v>126</v>
      </c>
      <c r="AB6" s="16">
        <v>9</v>
      </c>
      <c r="AC6" s="16">
        <v>11</v>
      </c>
      <c r="AD6" s="16">
        <v>5</v>
      </c>
      <c r="AE6" s="55">
        <f>ROUNDDOWN((($AB$6*2)+$AC$6)-($AD$6*3),0)</f>
        <v>14</v>
      </c>
      <c r="AF6" s="59">
        <f>ROUNDDOWN(((($Z$6+($AB$6*2)+$AC$6)-($AD$6*3))/5),0)</f>
        <v>129</v>
      </c>
      <c r="AG6" s="17">
        <v>7</v>
      </c>
    </row>
    <row r="7" spans="1:33" ht="12.75">
      <c r="A7" s="14">
        <v>42441</v>
      </c>
      <c r="B7" s="15">
        <v>736</v>
      </c>
      <c r="C7" s="16">
        <v>147</v>
      </c>
      <c r="D7" s="16">
        <v>14</v>
      </c>
      <c r="E7" s="16">
        <v>19</v>
      </c>
      <c r="F7" s="16">
        <v>2</v>
      </c>
      <c r="G7" s="55">
        <f>ROUNDDOWN((($D$7*2)+$E$7)-($F$7*3),0)</f>
        <v>41</v>
      </c>
      <c r="H7" s="58">
        <f>ROUNDDOWN(((($B$7+($D$7*2)+$E$7)-($F$7*3))/5),0)</f>
        <v>155</v>
      </c>
      <c r="I7" s="17">
        <v>12</v>
      </c>
      <c r="J7" s="15">
        <v>697</v>
      </c>
      <c r="K7" s="16">
        <v>139</v>
      </c>
      <c r="L7" s="16">
        <v>13</v>
      </c>
      <c r="M7" s="16">
        <v>18</v>
      </c>
      <c r="N7" s="16">
        <v>4</v>
      </c>
      <c r="O7" s="55">
        <f>ROUNDDOWN((($L$7*2)+$M$7)-($N$7*3),0)</f>
        <v>32</v>
      </c>
      <c r="P7" s="58">
        <f>ROUNDDOWN(((($J$7+($L$7*2)+$M$7)-($N$7*3))/5),0)</f>
        <v>145</v>
      </c>
      <c r="Q7" s="17">
        <v>7</v>
      </c>
      <c r="R7" s="15">
        <v>685</v>
      </c>
      <c r="S7" s="16">
        <v>137</v>
      </c>
      <c r="T7" s="16">
        <v>11</v>
      </c>
      <c r="U7" s="16">
        <v>14</v>
      </c>
      <c r="V7" s="16">
        <v>4</v>
      </c>
      <c r="W7" s="55">
        <f>ROUNDDOWN((($T$7*2)+$U$7)-($V$7*3),0)</f>
        <v>24</v>
      </c>
      <c r="X7" s="58">
        <f>ROUNDDOWN(((($R$7+($T$7*2)+$U$7)-($V$7*3))/5),0)</f>
        <v>141</v>
      </c>
      <c r="Y7" s="17">
        <v>4</v>
      </c>
      <c r="Z7" s="15">
        <v>746</v>
      </c>
      <c r="AA7" s="16">
        <v>149</v>
      </c>
      <c r="AB7" s="16">
        <v>11</v>
      </c>
      <c r="AC7" s="16">
        <v>21</v>
      </c>
      <c r="AD7" s="16">
        <v>0</v>
      </c>
      <c r="AE7" s="55">
        <f>ROUNDDOWN((($AB$7*2)+$AC$7)-($AD$7*3),0)</f>
        <v>43</v>
      </c>
      <c r="AF7" s="58">
        <f>ROUNDDOWN(((($Z$7+($AB$7*2)+$AC$7)-($AD$7*3))/5),0)</f>
        <v>157</v>
      </c>
      <c r="AG7" s="17">
        <v>7</v>
      </c>
    </row>
    <row r="8" spans="1:33" ht="12.75">
      <c r="A8" s="14">
        <v>42504</v>
      </c>
      <c r="B8" s="15">
        <v>655</v>
      </c>
      <c r="C8" s="16">
        <v>131</v>
      </c>
      <c r="D8" s="16">
        <v>12</v>
      </c>
      <c r="E8" s="16">
        <v>13</v>
      </c>
      <c r="F8" s="16">
        <v>1</v>
      </c>
      <c r="G8" s="55">
        <f>ROUNDDOWN((($D$8*2)+$E$8)-($F$8*3),0)</f>
        <v>34</v>
      </c>
      <c r="H8" s="59">
        <f>ROUNDDOWN(((($B$8+($D$8*2)+$E$8)-($F$8*3))/5),0)</f>
        <v>137</v>
      </c>
      <c r="I8" s="17">
        <v>9</v>
      </c>
      <c r="J8" s="15">
        <v>602</v>
      </c>
      <c r="K8" s="16">
        <v>120</v>
      </c>
      <c r="L8" s="16">
        <v>8</v>
      </c>
      <c r="M8" s="16">
        <v>11</v>
      </c>
      <c r="N8" s="16">
        <v>4</v>
      </c>
      <c r="O8" s="55">
        <f>ROUNDDOWN((($L$8*2)+$M$8)-($N$8*3),0)</f>
        <v>15</v>
      </c>
      <c r="P8" s="59">
        <f>ROUNDDOWN(((($J$8+($L$8*2)+$M$8)-($N$8*3))/5),0)</f>
        <v>123</v>
      </c>
      <c r="Q8" s="17">
        <v>5</v>
      </c>
      <c r="R8" s="15">
        <v>670</v>
      </c>
      <c r="S8" s="16">
        <v>134</v>
      </c>
      <c r="T8" s="16">
        <v>14</v>
      </c>
      <c r="U8" s="16">
        <v>13</v>
      </c>
      <c r="V8" s="16">
        <v>0</v>
      </c>
      <c r="W8" s="55">
        <f>ROUNDDOWN((($T$8*2)+$U$8)-($V$8*3),0)</f>
        <v>41</v>
      </c>
      <c r="X8" s="58">
        <f>ROUNDDOWN(((($R$8+($T$8*2)+$U$8)-($V$8*3))/5),0)</f>
        <v>142</v>
      </c>
      <c r="Y8" s="17">
        <v>9</v>
      </c>
      <c r="Z8" s="15">
        <v>608</v>
      </c>
      <c r="AA8" s="16">
        <v>121</v>
      </c>
      <c r="AB8" s="16">
        <v>7</v>
      </c>
      <c r="AC8" s="16">
        <v>15</v>
      </c>
      <c r="AD8" s="16">
        <v>1</v>
      </c>
      <c r="AE8" s="55">
        <f>ROUNDDOWN((($AB$8*2)+$AC$8)-($AD$8*3),0)</f>
        <v>26</v>
      </c>
      <c r="AF8" s="59">
        <f>ROUNDDOWN(((($Z$8+($AB$8*2)+$AC$8)-($AD$8*3))/5),0)</f>
        <v>126</v>
      </c>
      <c r="AG8" s="17">
        <v>7</v>
      </c>
    </row>
    <row r="9" spans="1:33" s="1" customFormat="1" ht="12.75">
      <c r="A9" s="12" t="s">
        <v>17</v>
      </c>
      <c r="B9" s="19">
        <f>SUM($B$3:B8)</f>
        <v>4039</v>
      </c>
      <c r="C9" s="19">
        <f>ROUNDDOWN(($B$9/30),0)</f>
        <v>134</v>
      </c>
      <c r="D9" s="21">
        <f>SUM($D$3:D8)</f>
        <v>66</v>
      </c>
      <c r="E9" s="21">
        <f>SUM($E$3:E8)</f>
        <v>93</v>
      </c>
      <c r="F9" s="21">
        <f>SUM($F$3:F8)</f>
        <v>23</v>
      </c>
      <c r="G9" s="62">
        <f>SUM($G$3:G8)</f>
        <v>156</v>
      </c>
      <c r="H9" s="63">
        <f>SUM($H$3:H8)</f>
        <v>836</v>
      </c>
      <c r="I9" s="13">
        <f>SUM($I$3:I8)</f>
        <v>59</v>
      </c>
      <c r="J9" s="19">
        <f>SUM($J$3:J8)</f>
        <v>3886</v>
      </c>
      <c r="K9" s="19">
        <f>ROUNDDOWN(($J$9/30),0)</f>
        <v>129</v>
      </c>
      <c r="L9" s="21">
        <f>SUM($L$3:L8)</f>
        <v>64</v>
      </c>
      <c r="M9" s="21">
        <f>SUM($M$3:M8)</f>
        <v>85</v>
      </c>
      <c r="N9" s="21">
        <f>SUM($N$3:N8)</f>
        <v>31</v>
      </c>
      <c r="O9" s="62">
        <f>SUM($O$3:O8)</f>
        <v>120</v>
      </c>
      <c r="P9" s="63">
        <f>SUM($P$3:P8)</f>
        <v>798</v>
      </c>
      <c r="Q9" s="13">
        <f>SUM($Q$3:Q8)</f>
        <v>41</v>
      </c>
      <c r="R9" s="19">
        <f>SUM($R$3:R8)</f>
        <v>3883</v>
      </c>
      <c r="S9" s="19">
        <f>ROUNDDOWN(($R$9/30),0)</f>
        <v>129</v>
      </c>
      <c r="T9" s="21">
        <f>SUM($T$3:T8)</f>
        <v>66</v>
      </c>
      <c r="U9" s="21">
        <f>SUM($U$3:U8)</f>
        <v>78</v>
      </c>
      <c r="V9" s="21">
        <f>SUM($V$3:V8)</f>
        <v>17</v>
      </c>
      <c r="W9" s="62">
        <f>SUM($W$3:W8)</f>
        <v>159</v>
      </c>
      <c r="X9" s="21">
        <f>SUM($X$3:X8)</f>
        <v>806</v>
      </c>
      <c r="Y9" s="13">
        <f>SUM($Y$3:Y8)</f>
        <v>40</v>
      </c>
      <c r="Z9" s="19">
        <f>SUM($Z$3:Z8)</f>
        <v>3782</v>
      </c>
      <c r="AA9" s="19">
        <f>ROUNDDOWN(($Z9/30),0)</f>
        <v>126</v>
      </c>
      <c r="AB9" s="21">
        <f>SUM($AB$3:AB8)</f>
        <v>56</v>
      </c>
      <c r="AC9" s="21">
        <f>SUM($AC$3:AC8)</f>
        <v>80</v>
      </c>
      <c r="AD9" s="21">
        <f>SUM($AD$3:AD8)</f>
        <v>14</v>
      </c>
      <c r="AE9" s="62">
        <f>SUM($AE$3:AE8)</f>
        <v>150</v>
      </c>
      <c r="AF9" s="21">
        <f>SUM($AF$3:AF8)</f>
        <v>783</v>
      </c>
      <c r="AG9" s="13">
        <f>SUM($AG$3:AG8)</f>
        <v>42</v>
      </c>
    </row>
    <row r="10" spans="1:33" s="1" customFormat="1" ht="12.75">
      <c r="A10" s="22"/>
      <c r="B10" s="23"/>
      <c r="C10" s="23"/>
      <c r="D10" s="64">
        <f>ROUNDDOWN((AVERAGE($D$3:D8)),0)</f>
        <v>11</v>
      </c>
      <c r="E10" s="65">
        <f>ROUNDDOWN((AVERAGE($E$3:E8)),0)</f>
        <v>15</v>
      </c>
      <c r="F10" s="65">
        <f>ROUNDDOWN((AVERAGE($F$3:F8)),0)</f>
        <v>3</v>
      </c>
      <c r="G10" s="65">
        <f>ROUNDDOWN((AVERAGE($G$3:G8)),0)</f>
        <v>26</v>
      </c>
      <c r="H10" s="67">
        <f>ROUNDDOWN(((((SUM(B3:B8))+(D9*2)+E9)-(F9*3))/30),0)</f>
        <v>139</v>
      </c>
      <c r="I10" s="23"/>
      <c r="J10" s="23"/>
      <c r="K10" s="23"/>
      <c r="L10" s="64">
        <f>ROUNDDOWN((AVERAGE($L$3:L8)),0)</f>
        <v>10</v>
      </c>
      <c r="M10" s="65">
        <f>ROUNDDOWN((AVERAGE($M$3:M8)),0)</f>
        <v>14</v>
      </c>
      <c r="N10" s="65">
        <f>ROUNDDOWN((AVERAGE($N$3:N8)),0)</f>
        <v>5</v>
      </c>
      <c r="O10" s="65">
        <f>ROUNDDOWN((AVERAGE($O$3:O8)),0)</f>
        <v>20</v>
      </c>
      <c r="P10" s="67">
        <f>ROUNDDOWN(((((SUM(J3:J8))+(L9*2)+M9)-(N9*3))/30),0)</f>
        <v>133</v>
      </c>
      <c r="Q10" s="23"/>
      <c r="R10" s="23"/>
      <c r="S10" s="23"/>
      <c r="T10" s="64">
        <f>ROUNDDOWN((AVERAGE($T$3:T8)),0)</f>
        <v>11</v>
      </c>
      <c r="U10" s="65">
        <f>ROUNDDOWN((AVERAGE($U$3:U8)),0)</f>
        <v>13</v>
      </c>
      <c r="V10" s="65">
        <f>ROUNDDOWN((AVERAGE($V$3:V8)),0)</f>
        <v>2</v>
      </c>
      <c r="W10" s="65">
        <f>ROUNDDOWN((AVERAGE($W$3:W8)),0)</f>
        <v>26</v>
      </c>
      <c r="X10" s="67">
        <f>ROUNDDOWN(((((SUM(R3:R8))+(T9*2)+U9)-(V9*3))/30),0)</f>
        <v>134</v>
      </c>
      <c r="Y10" s="23"/>
      <c r="Z10" s="23"/>
      <c r="AA10" s="23"/>
      <c r="AB10" s="64">
        <f>ROUNDDOWN((AVERAGE($AB$3:AB8)),0)</f>
        <v>9</v>
      </c>
      <c r="AC10" s="65">
        <f>ROUNDDOWN((AVERAGE($AC$3:AC8)),0)</f>
        <v>13</v>
      </c>
      <c r="AD10" s="65">
        <f>ROUNDDOWN((AVERAGE($AD$3:AD8)),0)</f>
        <v>2</v>
      </c>
      <c r="AE10" s="65">
        <f>ROUNDDOWN((AVERAGE($AE$3:AE8)),0)</f>
        <v>25</v>
      </c>
      <c r="AF10" s="67">
        <f>ROUNDDOWN(((((SUM(Z3:Z8))+(AB9*2)+AC9)-(AD9*3))/30),0)</f>
        <v>131</v>
      </c>
      <c r="AG10" s="23"/>
    </row>
    <row r="12" spans="1:25" ht="12.75">
      <c r="A12"/>
      <c r="B12"/>
      <c r="C12"/>
      <c r="D12"/>
      <c r="E12"/>
      <c r="F12"/>
      <c r="G12" s="51"/>
      <c r="H12" s="68"/>
      <c r="I12"/>
      <c r="J12" s="69"/>
      <c r="K12" s="27"/>
      <c r="L12" s="1"/>
      <c r="M12" s="51"/>
      <c r="N12" s="51"/>
      <c r="O12" s="51"/>
      <c r="P12" s="51"/>
      <c r="Q12"/>
      <c r="R12" s="69"/>
      <c r="S12" s="27"/>
      <c r="T12" s="1"/>
      <c r="U12" s="51"/>
      <c r="V12" s="51"/>
      <c r="W12" s="51"/>
      <c r="X12" s="51"/>
      <c r="Y12"/>
    </row>
    <row r="14" spans="1:9" ht="12.75">
      <c r="A14" s="11" t="s">
        <v>147</v>
      </c>
      <c r="B14" s="69" t="s">
        <v>148</v>
      </c>
      <c r="C14" s="69"/>
      <c r="D14" s="69"/>
      <c r="E14" s="69"/>
      <c r="F14" s="69"/>
      <c r="I14"/>
    </row>
    <row r="18" spans="1:5" ht="12.75">
      <c r="A18" s="30" t="s">
        <v>60</v>
      </c>
      <c r="B18" s="31" t="s">
        <v>61</v>
      </c>
      <c r="C18" s="31"/>
      <c r="D18" s="31"/>
      <c r="E18" s="31"/>
    </row>
    <row r="19" spans="1:2" ht="12.75">
      <c r="A19" s="32" t="s">
        <v>62</v>
      </c>
      <c r="B19" s="31" t="s">
        <v>63</v>
      </c>
    </row>
    <row r="20" spans="1:2" ht="12.75">
      <c r="A20" s="33" t="s">
        <v>64</v>
      </c>
      <c r="B20" s="31" t="s">
        <v>65</v>
      </c>
    </row>
    <row r="21" spans="1:2" ht="12.75">
      <c r="A21" s="34" t="s">
        <v>66</v>
      </c>
      <c r="B21" s="31" t="s">
        <v>67</v>
      </c>
    </row>
    <row r="22" spans="1:2" ht="12.75">
      <c r="A22" s="35" t="s">
        <v>68</v>
      </c>
      <c r="B22" s="31" t="s">
        <v>69</v>
      </c>
    </row>
    <row r="23" spans="1:2" ht="12.75">
      <c r="A23" s="36" t="s">
        <v>70</v>
      </c>
      <c r="B23" s="31" t="s">
        <v>71</v>
      </c>
    </row>
    <row r="24" spans="1:2" ht="12.75">
      <c r="A24" s="37" t="s">
        <v>72</v>
      </c>
      <c r="B24" s="31" t="s">
        <v>73</v>
      </c>
    </row>
  </sheetData>
  <sheetProtection selectLockedCells="1" selectUnlockedCells="1"/>
  <mergeCells count="4">
    <mergeCell ref="B1:I1"/>
    <mergeCell ref="J1:Q1"/>
    <mergeCell ref="R1:Y1"/>
    <mergeCell ref="Z1:AG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21"/>
  <sheetViews>
    <sheetView zoomScale="99" zoomScaleNormal="99" workbookViewId="0" topLeftCell="R1">
      <selection activeCell="Y11" sqref="Y11"/>
    </sheetView>
  </sheetViews>
  <sheetFormatPr defaultColWidth="12.57421875" defaultRowHeight="12.75"/>
  <cols>
    <col min="1" max="1" width="11.421875" style="1" customWidth="1"/>
    <col min="2" max="25" width="16.7109375" style="2" customWidth="1"/>
    <col min="26" max="16384" width="11.57421875" style="0" customWidth="1"/>
  </cols>
  <sheetData>
    <row r="1" spans="2:25" ht="12.75">
      <c r="B1" s="70" t="s">
        <v>149</v>
      </c>
      <c r="C1" s="70"/>
      <c r="D1" s="70"/>
      <c r="E1" s="70"/>
      <c r="F1" s="70" t="s">
        <v>150</v>
      </c>
      <c r="G1" s="70"/>
      <c r="H1" s="70"/>
      <c r="I1" s="70"/>
      <c r="J1" s="70" t="s">
        <v>151</v>
      </c>
      <c r="K1" s="70"/>
      <c r="L1" s="70"/>
      <c r="M1" s="70"/>
      <c r="N1" s="70" t="s">
        <v>152</v>
      </c>
      <c r="O1" s="70"/>
      <c r="P1" s="70"/>
      <c r="Q1" s="70"/>
      <c r="R1" s="70" t="s">
        <v>153</v>
      </c>
      <c r="S1" s="70"/>
      <c r="T1" s="70"/>
      <c r="U1" s="70"/>
      <c r="V1" s="70" t="s">
        <v>154</v>
      </c>
      <c r="W1" s="70"/>
      <c r="X1" s="70"/>
      <c r="Y1" s="70"/>
    </row>
    <row r="2" spans="2:25" ht="12.75">
      <c r="B2" s="3" t="s">
        <v>146</v>
      </c>
      <c r="C2" s="3" t="s">
        <v>118</v>
      </c>
      <c r="D2" s="3" t="s">
        <v>7</v>
      </c>
      <c r="E2" s="3" t="s">
        <v>6</v>
      </c>
      <c r="F2" s="3" t="s">
        <v>146</v>
      </c>
      <c r="G2" s="3" t="s">
        <v>118</v>
      </c>
      <c r="H2" s="3" t="s">
        <v>7</v>
      </c>
      <c r="I2" s="3" t="s">
        <v>6</v>
      </c>
      <c r="J2" s="3" t="s">
        <v>146</v>
      </c>
      <c r="K2" s="3" t="s">
        <v>118</v>
      </c>
      <c r="L2" s="3" t="s">
        <v>7</v>
      </c>
      <c r="M2" s="3" t="s">
        <v>6</v>
      </c>
      <c r="N2" s="3" t="s">
        <v>146</v>
      </c>
      <c r="O2" s="3" t="s">
        <v>118</v>
      </c>
      <c r="P2" s="3" t="s">
        <v>7</v>
      </c>
      <c r="Q2" s="3" t="s">
        <v>6</v>
      </c>
      <c r="R2" s="3" t="s">
        <v>146</v>
      </c>
      <c r="S2" s="3" t="s">
        <v>118</v>
      </c>
      <c r="T2" s="3" t="s">
        <v>7</v>
      </c>
      <c r="U2" s="3" t="s">
        <v>6</v>
      </c>
      <c r="V2" s="3" t="s">
        <v>146</v>
      </c>
      <c r="W2" s="3" t="s">
        <v>118</v>
      </c>
      <c r="X2" s="3" t="s">
        <v>7</v>
      </c>
      <c r="Y2" s="3" t="s">
        <v>6</v>
      </c>
    </row>
    <row r="3" spans="1:25" ht="12.75">
      <c r="A3" s="4" t="s">
        <v>8</v>
      </c>
      <c r="B3" s="5">
        <v>123</v>
      </c>
      <c r="C3" s="5">
        <v>160</v>
      </c>
      <c r="D3" s="5">
        <v>142</v>
      </c>
      <c r="E3" s="5">
        <v>122</v>
      </c>
      <c r="F3" s="5">
        <v>102</v>
      </c>
      <c r="G3" s="5">
        <v>113</v>
      </c>
      <c r="H3" s="5">
        <v>73</v>
      </c>
      <c r="I3" s="5">
        <v>87</v>
      </c>
      <c r="J3" s="5">
        <v>104</v>
      </c>
      <c r="K3" s="5">
        <v>118</v>
      </c>
      <c r="L3" s="5">
        <v>122</v>
      </c>
      <c r="M3" s="5">
        <v>104</v>
      </c>
      <c r="N3" s="5">
        <v>119</v>
      </c>
      <c r="O3" s="5">
        <v>156</v>
      </c>
      <c r="P3" s="5">
        <v>95</v>
      </c>
      <c r="Q3" s="5">
        <v>107</v>
      </c>
      <c r="R3" s="5">
        <v>146</v>
      </c>
      <c r="S3" s="5">
        <v>169</v>
      </c>
      <c r="T3" s="5">
        <v>94</v>
      </c>
      <c r="U3" s="5">
        <v>124</v>
      </c>
      <c r="V3" s="5">
        <v>135</v>
      </c>
      <c r="W3" s="5">
        <v>108</v>
      </c>
      <c r="X3" s="5">
        <v>161</v>
      </c>
      <c r="Y3" s="5">
        <v>112</v>
      </c>
    </row>
    <row r="4" spans="1:25" ht="12.75">
      <c r="A4" s="6" t="s">
        <v>9</v>
      </c>
      <c r="B4" s="5">
        <v>126</v>
      </c>
      <c r="C4" s="5">
        <v>141</v>
      </c>
      <c r="D4" s="5">
        <v>100</v>
      </c>
      <c r="E4" s="5">
        <v>102</v>
      </c>
      <c r="F4" s="5">
        <v>126</v>
      </c>
      <c r="G4" s="5">
        <v>107</v>
      </c>
      <c r="H4" s="5">
        <v>104</v>
      </c>
      <c r="I4" s="5">
        <v>127</v>
      </c>
      <c r="J4" s="5">
        <v>119</v>
      </c>
      <c r="K4" s="5">
        <v>154</v>
      </c>
      <c r="L4" s="5">
        <v>111</v>
      </c>
      <c r="M4" s="5">
        <v>120</v>
      </c>
      <c r="N4" s="5">
        <v>131</v>
      </c>
      <c r="O4" s="5">
        <v>117</v>
      </c>
      <c r="P4" s="5">
        <v>101</v>
      </c>
      <c r="Q4" s="5">
        <v>139</v>
      </c>
      <c r="R4" s="5">
        <v>148</v>
      </c>
      <c r="S4" s="5">
        <v>156</v>
      </c>
      <c r="T4" s="5">
        <v>93</v>
      </c>
      <c r="U4" s="5">
        <v>133</v>
      </c>
      <c r="V4" s="5">
        <v>152</v>
      </c>
      <c r="W4" s="5">
        <v>125</v>
      </c>
      <c r="X4" s="5">
        <v>94</v>
      </c>
      <c r="Y4" s="5">
        <v>105</v>
      </c>
    </row>
    <row r="5" spans="1:25" ht="12.75">
      <c r="A5" s="6" t="s">
        <v>10</v>
      </c>
      <c r="B5" s="5">
        <v>148</v>
      </c>
      <c r="C5" s="5">
        <v>105</v>
      </c>
      <c r="D5" s="5">
        <v>149</v>
      </c>
      <c r="E5" s="5">
        <v>124</v>
      </c>
      <c r="F5" s="5">
        <v>167</v>
      </c>
      <c r="G5" s="5">
        <v>119</v>
      </c>
      <c r="H5" s="5">
        <v>122</v>
      </c>
      <c r="I5" s="5">
        <v>145</v>
      </c>
      <c r="J5" s="5">
        <v>136</v>
      </c>
      <c r="K5" s="5">
        <v>151</v>
      </c>
      <c r="L5" s="5">
        <v>138</v>
      </c>
      <c r="M5" s="5">
        <v>116</v>
      </c>
      <c r="N5" s="5">
        <v>115</v>
      </c>
      <c r="O5" s="5">
        <v>110</v>
      </c>
      <c r="P5" s="5">
        <v>83</v>
      </c>
      <c r="Q5" s="5">
        <v>138</v>
      </c>
      <c r="R5" s="5">
        <v>193</v>
      </c>
      <c r="S5" s="5">
        <v>108</v>
      </c>
      <c r="T5" s="5">
        <v>120</v>
      </c>
      <c r="U5" s="5">
        <v>119</v>
      </c>
      <c r="V5" s="5">
        <v>112</v>
      </c>
      <c r="W5" s="5">
        <v>83</v>
      </c>
      <c r="X5" s="5">
        <v>98</v>
      </c>
      <c r="Y5" s="5">
        <v>146</v>
      </c>
    </row>
    <row r="6" spans="1:25" ht="12.75">
      <c r="A6" s="6" t="s">
        <v>11</v>
      </c>
      <c r="B6" s="5">
        <v>161</v>
      </c>
      <c r="C6" s="5">
        <v>161</v>
      </c>
      <c r="D6" s="5">
        <v>134</v>
      </c>
      <c r="E6" s="5">
        <v>122</v>
      </c>
      <c r="F6" s="5">
        <v>84</v>
      </c>
      <c r="G6" s="5">
        <v>102</v>
      </c>
      <c r="H6" s="5">
        <v>101</v>
      </c>
      <c r="I6" s="5">
        <v>151</v>
      </c>
      <c r="J6" s="5">
        <v>175</v>
      </c>
      <c r="K6" s="5">
        <v>128</v>
      </c>
      <c r="L6" s="5">
        <v>106</v>
      </c>
      <c r="M6" s="5">
        <v>121</v>
      </c>
      <c r="N6" s="5">
        <v>136</v>
      </c>
      <c r="O6" s="5">
        <v>111</v>
      </c>
      <c r="P6" s="5">
        <v>98</v>
      </c>
      <c r="Q6" s="5">
        <v>126</v>
      </c>
      <c r="R6" s="5">
        <v>136</v>
      </c>
      <c r="S6" s="5">
        <v>134</v>
      </c>
      <c r="T6" s="5">
        <v>136</v>
      </c>
      <c r="U6" s="5">
        <v>109</v>
      </c>
      <c r="V6" s="5">
        <v>128</v>
      </c>
      <c r="W6" s="5">
        <v>169</v>
      </c>
      <c r="X6" s="5">
        <v>125</v>
      </c>
      <c r="Y6" s="5">
        <v>91</v>
      </c>
    </row>
    <row r="7" spans="1:25" ht="12.75">
      <c r="A7" s="6" t="s">
        <v>12</v>
      </c>
      <c r="B7" s="5">
        <v>111</v>
      </c>
      <c r="C7" s="5">
        <v>125</v>
      </c>
      <c r="D7" s="5">
        <v>150</v>
      </c>
      <c r="E7" s="5">
        <v>211</v>
      </c>
      <c r="F7" s="5">
        <v>76</v>
      </c>
      <c r="G7" s="5">
        <v>132</v>
      </c>
      <c r="H7" s="5">
        <v>112</v>
      </c>
      <c r="I7" s="5">
        <v>116</v>
      </c>
      <c r="J7" s="5">
        <v>121</v>
      </c>
      <c r="K7" s="5">
        <v>143</v>
      </c>
      <c r="L7" s="5">
        <v>88</v>
      </c>
      <c r="M7" s="5">
        <v>110</v>
      </c>
      <c r="N7" s="5">
        <v>122</v>
      </c>
      <c r="O7" s="5">
        <v>94</v>
      </c>
      <c r="P7" s="5">
        <v>118</v>
      </c>
      <c r="Q7" s="5">
        <v>112</v>
      </c>
      <c r="R7" s="5">
        <v>120</v>
      </c>
      <c r="S7" s="5">
        <v>112</v>
      </c>
      <c r="T7" s="5">
        <v>108</v>
      </c>
      <c r="U7" s="5">
        <v>120</v>
      </c>
      <c r="V7" s="5">
        <v>121</v>
      </c>
      <c r="W7" s="5">
        <v>116</v>
      </c>
      <c r="X7" s="5">
        <v>118</v>
      </c>
      <c r="Y7" s="5">
        <v>172</v>
      </c>
    </row>
    <row r="8" spans="1:25" ht="12.75">
      <c r="A8" s="4" t="s">
        <v>14</v>
      </c>
      <c r="B8" s="7">
        <v>16</v>
      </c>
      <c r="C8" s="7">
        <v>13</v>
      </c>
      <c r="D8" s="7">
        <v>12</v>
      </c>
      <c r="E8" s="7">
        <v>10</v>
      </c>
      <c r="F8" s="7">
        <v>7</v>
      </c>
      <c r="G8" s="7">
        <v>11</v>
      </c>
      <c r="H8" s="7">
        <v>6</v>
      </c>
      <c r="I8" s="7">
        <v>8</v>
      </c>
      <c r="J8" s="7">
        <v>11</v>
      </c>
      <c r="K8" s="7">
        <v>13</v>
      </c>
      <c r="L8" s="7">
        <v>5</v>
      </c>
      <c r="M8" s="7">
        <v>5</v>
      </c>
      <c r="N8" s="7">
        <v>7</v>
      </c>
      <c r="O8" s="7">
        <v>6</v>
      </c>
      <c r="P8" s="7">
        <v>5</v>
      </c>
      <c r="Q8" s="7">
        <v>7</v>
      </c>
      <c r="R8" s="7">
        <v>13</v>
      </c>
      <c r="S8" s="7">
        <v>8</v>
      </c>
      <c r="T8" s="7">
        <v>4</v>
      </c>
      <c r="U8" s="7">
        <v>8</v>
      </c>
      <c r="V8" s="7">
        <v>7</v>
      </c>
      <c r="W8" s="7">
        <v>8</v>
      </c>
      <c r="X8" s="7">
        <v>10</v>
      </c>
      <c r="Y8" s="7">
        <v>6</v>
      </c>
    </row>
    <row r="9" spans="1:25" ht="12.75">
      <c r="A9" s="6" t="s">
        <v>15</v>
      </c>
      <c r="B9" s="5">
        <v>7</v>
      </c>
      <c r="C9" s="5">
        <v>14</v>
      </c>
      <c r="D9" s="5">
        <v>16</v>
      </c>
      <c r="E9" s="5">
        <v>14</v>
      </c>
      <c r="F9" s="5">
        <v>10</v>
      </c>
      <c r="G9" s="5">
        <v>9</v>
      </c>
      <c r="H9" s="5">
        <v>7</v>
      </c>
      <c r="I9" s="5">
        <v>15</v>
      </c>
      <c r="J9" s="5">
        <v>12</v>
      </c>
      <c r="K9" s="5">
        <v>16</v>
      </c>
      <c r="L9" s="5">
        <v>12</v>
      </c>
      <c r="M9" s="5">
        <v>12</v>
      </c>
      <c r="N9" s="5">
        <v>16</v>
      </c>
      <c r="O9" s="5">
        <v>12</v>
      </c>
      <c r="P9" s="5">
        <v>9</v>
      </c>
      <c r="Q9" s="5">
        <v>15</v>
      </c>
      <c r="R9" s="5">
        <v>20</v>
      </c>
      <c r="S9" s="5">
        <v>20</v>
      </c>
      <c r="T9" s="5">
        <v>13</v>
      </c>
      <c r="U9" s="5">
        <v>11</v>
      </c>
      <c r="V9" s="5">
        <v>18</v>
      </c>
      <c r="W9" s="5">
        <v>13</v>
      </c>
      <c r="X9" s="5">
        <v>11</v>
      </c>
      <c r="Y9" s="5">
        <v>15</v>
      </c>
    </row>
    <row r="10" spans="1:25" ht="12.75">
      <c r="A10" s="8" t="s">
        <v>16</v>
      </c>
      <c r="B10" s="9">
        <v>1</v>
      </c>
      <c r="C10" s="9">
        <v>1</v>
      </c>
      <c r="D10" s="9">
        <v>4</v>
      </c>
      <c r="E10" s="9">
        <v>7</v>
      </c>
      <c r="F10" s="9">
        <v>2</v>
      </c>
      <c r="G10" s="9">
        <v>4</v>
      </c>
      <c r="H10" s="9">
        <v>4</v>
      </c>
      <c r="I10" s="9">
        <v>4</v>
      </c>
      <c r="J10" s="9">
        <v>6</v>
      </c>
      <c r="K10" s="9">
        <v>2</v>
      </c>
      <c r="L10" s="9">
        <v>7</v>
      </c>
      <c r="M10" s="9">
        <v>6</v>
      </c>
      <c r="N10" s="9">
        <v>7</v>
      </c>
      <c r="O10" s="9">
        <v>3</v>
      </c>
      <c r="P10" s="9">
        <v>7</v>
      </c>
      <c r="Q10" s="9">
        <v>2</v>
      </c>
      <c r="R10" s="9">
        <v>5</v>
      </c>
      <c r="S10" s="9">
        <v>1</v>
      </c>
      <c r="T10" s="9">
        <v>8</v>
      </c>
      <c r="U10" s="9">
        <v>4</v>
      </c>
      <c r="V10" s="9">
        <v>4</v>
      </c>
      <c r="W10" s="9">
        <v>1</v>
      </c>
      <c r="X10" s="9">
        <v>3</v>
      </c>
      <c r="Y10" s="9">
        <v>3</v>
      </c>
    </row>
    <row r="11" spans="1:25" ht="12.75">
      <c r="A11" s="6" t="s">
        <v>17</v>
      </c>
      <c r="B11" s="5">
        <f>SUM(B3:B7)</f>
        <v>669</v>
      </c>
      <c r="C11" s="5">
        <f>SUM(C3:C7)</f>
        <v>692</v>
      </c>
      <c r="D11" s="5">
        <f>SUM(D3:D7)</f>
        <v>675</v>
      </c>
      <c r="E11" s="5">
        <f>SUM(E3:E7)</f>
        <v>681</v>
      </c>
      <c r="F11" s="5">
        <f>SUM(F3:F7)</f>
        <v>555</v>
      </c>
      <c r="G11" s="5">
        <f>SUM(G3:G7)</f>
        <v>573</v>
      </c>
      <c r="H11" s="5">
        <f>SUM(H3:H7)</f>
        <v>512</v>
      </c>
      <c r="I11" s="5">
        <f>SUM(I3:I7)</f>
        <v>626</v>
      </c>
      <c r="J11" s="5">
        <f>SUM(J3:J7)</f>
        <v>655</v>
      </c>
      <c r="K11" s="5">
        <f>SUM(K3:K7)</f>
        <v>694</v>
      </c>
      <c r="L11" s="5">
        <f>SUM(L3:L7)</f>
        <v>565</v>
      </c>
      <c r="M11" s="5">
        <f>SUM(M3:M7)</f>
        <v>571</v>
      </c>
      <c r="N11" s="5">
        <f>SUM(N3:N7)</f>
        <v>623</v>
      </c>
      <c r="O11" s="5">
        <f>SUM(O3:O7)</f>
        <v>588</v>
      </c>
      <c r="P11" s="5">
        <f>SUM(P3:P7)</f>
        <v>495</v>
      </c>
      <c r="Q11" s="5">
        <f>SUM(Q3:Q7)</f>
        <v>622</v>
      </c>
      <c r="R11" s="5">
        <f>SUM(R3:R7)</f>
        <v>743</v>
      </c>
      <c r="S11" s="5">
        <f>SUM(S3:S7)</f>
        <v>679</v>
      </c>
      <c r="T11" s="5">
        <f>SUM(T3:T7)</f>
        <v>551</v>
      </c>
      <c r="U11" s="5">
        <f>SUM(U3:U7)</f>
        <v>605</v>
      </c>
      <c r="V11" s="5">
        <f>SUM(V3:V7)</f>
        <v>648</v>
      </c>
      <c r="W11" s="5">
        <f>SUM(W3:W7)</f>
        <v>601</v>
      </c>
      <c r="X11" s="5">
        <f>SUM(X3:X7)</f>
        <v>596</v>
      </c>
      <c r="Y11" s="5">
        <f>SUM(Y3:Y7)</f>
        <v>626</v>
      </c>
    </row>
    <row r="12" spans="1:25" ht="12.75">
      <c r="A12" s="8" t="s">
        <v>18</v>
      </c>
      <c r="B12" s="9">
        <f>ROUNDDOWN((SUM(B3:B7)/5),0)</f>
        <v>133</v>
      </c>
      <c r="C12" s="9">
        <f>ROUNDDOWN((SUM(C3:C7)/5),0)</f>
        <v>138</v>
      </c>
      <c r="D12" s="9">
        <f>ROUNDDOWN((SUM(D3:D7)/5),0)</f>
        <v>135</v>
      </c>
      <c r="E12" s="9">
        <f>ROUNDDOWN((SUM(E3:E7)/5),0)</f>
        <v>136</v>
      </c>
      <c r="F12" s="9">
        <f>ROUNDDOWN((SUM(F3:F7)/5),0)</f>
        <v>111</v>
      </c>
      <c r="G12" s="9">
        <f>ROUNDDOWN((SUM(G3:G7)/5),0)</f>
        <v>114</v>
      </c>
      <c r="H12" s="9">
        <f>ROUNDDOWN((SUM(H3:H7)/5),0)</f>
        <v>102</v>
      </c>
      <c r="I12" s="9">
        <f>ROUNDDOWN((SUM(I3:I7)/5),0)</f>
        <v>125</v>
      </c>
      <c r="J12" s="9">
        <f>ROUNDDOWN((SUM(J3:J7)/5),0)</f>
        <v>131</v>
      </c>
      <c r="K12" s="9">
        <f>ROUNDDOWN((SUM(K3:K7)/5),0)</f>
        <v>138</v>
      </c>
      <c r="L12" s="9">
        <f>ROUNDDOWN((SUM(L3:L7)/5),0)</f>
        <v>113</v>
      </c>
      <c r="M12" s="9">
        <f>ROUNDDOWN((SUM(M3:M7)/5),0)</f>
        <v>114</v>
      </c>
      <c r="N12" s="9">
        <f>ROUNDDOWN((SUM(N3:N7)/5),0)</f>
        <v>124</v>
      </c>
      <c r="O12" s="9">
        <f>ROUNDDOWN((SUM(O3:O7)/5),0)</f>
        <v>117</v>
      </c>
      <c r="P12" s="9">
        <f>ROUNDDOWN((SUM(P3:P7)/5),0)</f>
        <v>99</v>
      </c>
      <c r="Q12" s="9">
        <f>ROUNDDOWN((SUM(Q3:Q7)/5),0)</f>
        <v>124</v>
      </c>
      <c r="R12" s="9">
        <f>ROUNDDOWN((SUM(R3:R7)/5),0)</f>
        <v>148</v>
      </c>
      <c r="S12" s="9">
        <f>ROUNDDOWN((SUM(S3:S7)/5),0)</f>
        <v>135</v>
      </c>
      <c r="T12" s="9">
        <f>ROUNDDOWN((SUM(T3:T7)/5),0)</f>
        <v>110</v>
      </c>
      <c r="U12" s="9">
        <f>ROUNDDOWN((SUM(U3:U7)/5),0)</f>
        <v>121</v>
      </c>
      <c r="V12" s="9">
        <f>ROUNDDOWN((SUM(V3:V7)/5),0)</f>
        <v>129</v>
      </c>
      <c r="W12" s="9">
        <f>ROUNDDOWN((SUM(W3:W7)/5),0)</f>
        <v>120</v>
      </c>
      <c r="X12" s="9">
        <f>ROUNDDOWN((SUM(X3:X7)/5),0)</f>
        <v>119</v>
      </c>
      <c r="Y12" s="9">
        <f>ROUNDDOWN((SUM(Y3:Y7)/5),0)</f>
        <v>125</v>
      </c>
    </row>
    <row r="13" spans="1:25" ht="12.75">
      <c r="A13" s="8" t="s">
        <v>119</v>
      </c>
      <c r="B13" s="45">
        <f>ROUNDDOWN((((B11+(B8*2)+B9)-(B10*3))/5),0)</f>
        <v>141</v>
      </c>
      <c r="C13" s="45">
        <f>ROUNDDOWN((((C11+(C8*2)+C9)-(C10*3))/5),0)</f>
        <v>145</v>
      </c>
      <c r="D13" s="45">
        <f>ROUNDDOWN((((D11+(D8*2)+D9)-(D10*3))/5),0)</f>
        <v>140</v>
      </c>
      <c r="E13" s="42">
        <f>ROUNDDOWN((((E11+(E8*2)+E9)-(E10*3))/5),0)</f>
        <v>138</v>
      </c>
      <c r="F13" s="49">
        <f>ROUNDDOWN((((F11+(F8*2)+F9)-(F10*3))/5),0)</f>
        <v>114</v>
      </c>
      <c r="G13" s="49">
        <f>ROUNDDOWN((((G11+(G8*2)+G9)-(G10*3))/5),0)</f>
        <v>118</v>
      </c>
      <c r="H13" s="49">
        <f>ROUNDDOWN((((H11+(H8*2)+H9)-(H10*3))/5),0)</f>
        <v>103</v>
      </c>
      <c r="I13" s="42">
        <f>ROUNDDOWN((((I11+(I8*2)+I9)-(I10*3))/5),0)</f>
        <v>129</v>
      </c>
      <c r="J13" s="42">
        <f>ROUNDDOWN((((J11+(J8*2)+J9)-(J10*3))/5),0)</f>
        <v>134</v>
      </c>
      <c r="K13" s="45">
        <f>ROUNDDOWN((((K11+(K8*2)+K9)-(K10*3))/5),0)</f>
        <v>146</v>
      </c>
      <c r="L13" s="49">
        <f>ROUNDDOWN((((L11+(L8*2)+L9)-(L10*3))/5),0)</f>
        <v>113</v>
      </c>
      <c r="M13" s="49">
        <f>ROUNDDOWN((((M11+(M8*2)+M9)-(M10*3))/5),0)</f>
        <v>115</v>
      </c>
      <c r="N13" s="42">
        <f>ROUNDDOWN((((N11+(N8*2)+N9)-(N10*3))/5),0)</f>
        <v>126</v>
      </c>
      <c r="O13" s="42">
        <f>ROUNDDOWN((((O11+(O8*2)+O9)-(O10*3))/5),0)</f>
        <v>120</v>
      </c>
      <c r="P13" s="43">
        <f>ROUNDDOWN((((P11+(P8*2)+P9)-(P10*3))/5),0)</f>
        <v>98</v>
      </c>
      <c r="Q13" s="42">
        <f>ROUNDDOWN((((Q11+(Q8*2)+Q9)-(Q10*3))/5),0)</f>
        <v>129</v>
      </c>
      <c r="R13" s="45">
        <f>ROUNDDOWN((((R11+(R8*2)+R9)-(R10*3))/5),0)</f>
        <v>154</v>
      </c>
      <c r="S13" s="45">
        <f>ROUNDDOWN((((S11+(S8*2)+S9)-(S10*3))/5),0)</f>
        <v>142</v>
      </c>
      <c r="T13" s="49">
        <f>ROUNDDOWN((((T11+(T8*2)+T9)-(T10*3))/5),0)</f>
        <v>109</v>
      </c>
      <c r="U13" s="42">
        <f>ROUNDDOWN((((U11+(U8*2)+U9)-(U10*3))/5),0)</f>
        <v>124</v>
      </c>
      <c r="V13" s="42">
        <f>ROUNDDOWN((((V11+(V8*2)+V9)-(V10*3))/5),0)</f>
        <v>133</v>
      </c>
      <c r="W13" s="42">
        <f>ROUNDDOWN((((W11+(W8*2)+W9)-(W10*3))/5),0)</f>
        <v>125</v>
      </c>
      <c r="X13" s="42">
        <f>ROUNDDOWN((((X11+(X8*2)+X9)-(X10*3))/5),0)</f>
        <v>123</v>
      </c>
      <c r="Y13" s="42">
        <f>ROUNDDOWN((((Y11+(Y8*2)+Y9)-(Y10*3))/5),0)</f>
        <v>128</v>
      </c>
    </row>
    <row r="15" spans="1:25" ht="12.75">
      <c r="A15" s="30" t="s">
        <v>60</v>
      </c>
      <c r="B15" s="31" t="s">
        <v>61</v>
      </c>
      <c r="C15" s="31"/>
      <c r="E15" s="31"/>
      <c r="F15" s="31"/>
      <c r="G15" s="31"/>
      <c r="I15" s="31"/>
      <c r="J15" s="31"/>
      <c r="K15" s="31"/>
      <c r="M15" s="31"/>
      <c r="N15" s="31"/>
      <c r="O15" s="31"/>
      <c r="Q15" s="31"/>
      <c r="R15" s="31"/>
      <c r="S15" s="31"/>
      <c r="U15" s="31"/>
      <c r="V15" s="31"/>
      <c r="W15" s="31"/>
      <c r="Y15" s="31"/>
    </row>
    <row r="16" spans="1:25" ht="12.75">
      <c r="A16" s="50" t="s">
        <v>62</v>
      </c>
      <c r="B16" s="31" t="s">
        <v>63</v>
      </c>
      <c r="E16" s="31"/>
      <c r="F16" s="31"/>
      <c r="I16" s="31"/>
      <c r="J16" s="31"/>
      <c r="M16" s="31"/>
      <c r="N16" s="31"/>
      <c r="Q16" s="31"/>
      <c r="R16" s="31"/>
      <c r="U16" s="31"/>
      <c r="V16" s="31"/>
      <c r="Y16" s="31"/>
    </row>
    <row r="17" spans="1:25" ht="12.75">
      <c r="A17" s="33" t="s">
        <v>64</v>
      </c>
      <c r="B17" s="31" t="s">
        <v>65</v>
      </c>
      <c r="E17" s="31"/>
      <c r="F17" s="31"/>
      <c r="I17" s="31"/>
      <c r="J17" s="31"/>
      <c r="M17" s="31"/>
      <c r="N17" s="31"/>
      <c r="Q17" s="31"/>
      <c r="R17" s="31"/>
      <c r="U17" s="31"/>
      <c r="V17" s="31"/>
      <c r="Y17" s="31"/>
    </row>
    <row r="18" spans="1:25" ht="12.75">
      <c r="A18" s="34" t="s">
        <v>66</v>
      </c>
      <c r="B18" s="31" t="s">
        <v>67</v>
      </c>
      <c r="E18" s="31"/>
      <c r="F18" s="31"/>
      <c r="I18" s="31"/>
      <c r="J18" s="31"/>
      <c r="M18" s="31"/>
      <c r="N18" s="31"/>
      <c r="Q18" s="31"/>
      <c r="R18" s="31"/>
      <c r="U18" s="31"/>
      <c r="V18" s="31"/>
      <c r="Y18" s="31"/>
    </row>
    <row r="19" spans="1:25" ht="12.75">
      <c r="A19" s="35" t="s">
        <v>68</v>
      </c>
      <c r="B19" s="31" t="s">
        <v>69</v>
      </c>
      <c r="E19" s="31"/>
      <c r="F19" s="31"/>
      <c r="I19" s="31"/>
      <c r="J19" s="31"/>
      <c r="M19" s="31"/>
      <c r="N19" s="31"/>
      <c r="Q19" s="31"/>
      <c r="R19" s="31"/>
      <c r="U19" s="31"/>
      <c r="V19" s="31"/>
      <c r="Y19" s="31"/>
    </row>
    <row r="20" spans="1:25" ht="12.75">
      <c r="A20" s="36" t="s">
        <v>70</v>
      </c>
      <c r="B20" s="31" t="s">
        <v>71</v>
      </c>
      <c r="E20" s="31"/>
      <c r="F20" s="31"/>
      <c r="I20" s="31"/>
      <c r="J20" s="31"/>
      <c r="M20" s="31"/>
      <c r="N20" s="31"/>
      <c r="Q20" s="31"/>
      <c r="R20" s="31"/>
      <c r="U20" s="31"/>
      <c r="V20" s="31"/>
      <c r="Y20" s="31"/>
    </row>
    <row r="21" spans="1:25" ht="12.75">
      <c r="A21" s="37" t="s">
        <v>72</v>
      </c>
      <c r="B21" s="31" t="s">
        <v>73</v>
      </c>
      <c r="E21" s="31"/>
      <c r="F21" s="31"/>
      <c r="I21" s="31"/>
      <c r="J21" s="31"/>
      <c r="M21" s="31"/>
      <c r="N21" s="31"/>
      <c r="Q21" s="31"/>
      <c r="R21" s="31"/>
      <c r="U21" s="31"/>
      <c r="V21" s="31"/>
      <c r="Y21" s="31"/>
    </row>
  </sheetData>
  <sheetProtection selectLockedCells="1" selectUnlockedCells="1"/>
  <mergeCells count="6">
    <mergeCell ref="B1:E1"/>
    <mergeCell ref="F1:I1"/>
    <mergeCell ref="J1:M1"/>
    <mergeCell ref="N1:Q1"/>
    <mergeCell ref="R1:U1"/>
    <mergeCell ref="V1:Y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="99" zoomScaleNormal="99" workbookViewId="0" topLeftCell="A1">
      <selection activeCell="G12" sqref="G12"/>
    </sheetView>
  </sheetViews>
  <sheetFormatPr defaultColWidth="11.421875" defaultRowHeight="12.75"/>
  <cols>
    <col min="1" max="1" width="11.421875" style="10" customWidth="1"/>
    <col min="2" max="2" width="7.8515625" style="2" customWidth="1"/>
    <col min="3" max="3" width="12.140625" style="2" customWidth="1"/>
    <col min="4" max="5" width="7.28125" style="2" customWidth="1"/>
    <col min="6" max="6" width="8.57421875" style="2" customWidth="1"/>
    <col min="7" max="7" width="11.57421875" style="2" customWidth="1"/>
    <col min="8" max="8" width="10.421875" style="2" customWidth="1"/>
    <col min="9" max="9" width="7.28125" style="2" customWidth="1"/>
    <col min="10" max="10" width="11.421875" style="2" customWidth="1"/>
    <col min="11" max="11" width="12.28125" style="2" customWidth="1"/>
    <col min="12" max="18" width="11.421875" style="2" customWidth="1"/>
    <col min="19" max="19" width="12.28125" style="2" customWidth="1"/>
    <col min="20" max="26" width="11.421875" style="2" customWidth="1"/>
    <col min="27" max="27" width="12.57421875" style="2" customWidth="1"/>
    <col min="28" max="253" width="11.421875" style="2" customWidth="1"/>
  </cols>
  <sheetData>
    <row r="1" spans="1:33" s="1" customFormat="1" ht="12.75">
      <c r="A1" s="11"/>
      <c r="B1" s="4" t="s">
        <v>146</v>
      </c>
      <c r="C1" s="4"/>
      <c r="D1" s="4"/>
      <c r="E1" s="4"/>
      <c r="F1" s="4"/>
      <c r="G1" s="4"/>
      <c r="H1" s="4"/>
      <c r="I1" s="4"/>
      <c r="J1" s="4" t="s">
        <v>118</v>
      </c>
      <c r="K1" s="4"/>
      <c r="L1" s="4"/>
      <c r="M1" s="4"/>
      <c r="N1" s="4"/>
      <c r="O1" s="4"/>
      <c r="P1" s="4"/>
      <c r="Q1" s="4"/>
      <c r="R1" s="4" t="s">
        <v>7</v>
      </c>
      <c r="S1" s="4"/>
      <c r="T1" s="4"/>
      <c r="U1" s="4"/>
      <c r="V1" s="4"/>
      <c r="W1" s="4"/>
      <c r="X1" s="4"/>
      <c r="Y1" s="4"/>
      <c r="Z1" s="4" t="s">
        <v>6</v>
      </c>
      <c r="AA1" s="4"/>
      <c r="AB1" s="4"/>
      <c r="AC1" s="4"/>
      <c r="AD1" s="4"/>
      <c r="AE1" s="4"/>
      <c r="AF1" s="4"/>
      <c r="AG1" s="4"/>
    </row>
    <row r="2" spans="1:33" s="1" customFormat="1" ht="12.75">
      <c r="A2" s="12" t="s">
        <v>20</v>
      </c>
      <c r="B2" s="13" t="s">
        <v>17</v>
      </c>
      <c r="C2" s="3" t="s">
        <v>21</v>
      </c>
      <c r="D2" s="3" t="s">
        <v>14</v>
      </c>
      <c r="E2" s="3" t="s">
        <v>15</v>
      </c>
      <c r="F2" s="3" t="s">
        <v>16</v>
      </c>
      <c r="G2" s="3" t="s">
        <v>138</v>
      </c>
      <c r="H2" s="3" t="s">
        <v>119</v>
      </c>
      <c r="I2" s="3" t="s">
        <v>22</v>
      </c>
      <c r="J2" s="13" t="s">
        <v>17</v>
      </c>
      <c r="K2" s="3" t="s">
        <v>21</v>
      </c>
      <c r="L2" s="3" t="s">
        <v>14</v>
      </c>
      <c r="M2" s="3" t="s">
        <v>15</v>
      </c>
      <c r="N2" s="3" t="s">
        <v>16</v>
      </c>
      <c r="O2" s="3" t="s">
        <v>138</v>
      </c>
      <c r="P2" s="3"/>
      <c r="Q2" s="3" t="s">
        <v>22</v>
      </c>
      <c r="R2" s="13" t="s">
        <v>17</v>
      </c>
      <c r="S2" s="3" t="s">
        <v>21</v>
      </c>
      <c r="T2" s="3" t="s">
        <v>14</v>
      </c>
      <c r="U2" s="3" t="s">
        <v>15</v>
      </c>
      <c r="V2" s="3" t="s">
        <v>16</v>
      </c>
      <c r="W2" s="3" t="s">
        <v>138</v>
      </c>
      <c r="X2" s="3" t="s">
        <v>119</v>
      </c>
      <c r="Y2" s="3" t="s">
        <v>22</v>
      </c>
      <c r="Z2" s="13" t="s">
        <v>17</v>
      </c>
      <c r="AA2" s="3" t="s">
        <v>21</v>
      </c>
      <c r="AB2" s="3" t="s">
        <v>14</v>
      </c>
      <c r="AC2" s="3" t="s">
        <v>15</v>
      </c>
      <c r="AD2" s="3" t="s">
        <v>16</v>
      </c>
      <c r="AE2" s="3" t="s">
        <v>138</v>
      </c>
      <c r="AF2" s="3" t="s">
        <v>119</v>
      </c>
      <c r="AG2" s="3" t="s">
        <v>22</v>
      </c>
    </row>
    <row r="3" spans="1:33" ht="12.75">
      <c r="A3" s="14">
        <v>42553</v>
      </c>
      <c r="B3" s="15">
        <v>669</v>
      </c>
      <c r="C3" s="16">
        <f>ROUNDDOWN(B3/5,0)</f>
        <v>133</v>
      </c>
      <c r="D3" s="16">
        <v>16</v>
      </c>
      <c r="E3" s="16">
        <v>7</v>
      </c>
      <c r="F3" s="16">
        <v>1</v>
      </c>
      <c r="G3" s="55">
        <f>ROUNDDOWN((($D$3*2)+$E$3)-($F$3*3),0)</f>
        <v>36</v>
      </c>
      <c r="H3" s="58">
        <f>ROUNDDOWN(((($B$3+($D$3*2)+$E$3)-($F$3*3))/5),0)</f>
        <v>141</v>
      </c>
      <c r="I3" s="17">
        <v>8</v>
      </c>
      <c r="J3" s="15">
        <v>692</v>
      </c>
      <c r="K3" s="16">
        <f>ROUNDDOWN(J3/5,0)</f>
        <v>138</v>
      </c>
      <c r="L3" s="16">
        <v>13</v>
      </c>
      <c r="M3" s="16">
        <v>14</v>
      </c>
      <c r="N3" s="16">
        <v>1</v>
      </c>
      <c r="O3" s="55">
        <f>ROUNDDOWN((($L$3*2)+$M$3)-($N$3*3),0)</f>
        <v>37</v>
      </c>
      <c r="P3" s="58">
        <f>ROUNDDOWN(((($J$3+($L$3*2)+$M$3)-($N$3*3))/5),0)</f>
        <v>145</v>
      </c>
      <c r="Q3" s="17">
        <v>10</v>
      </c>
      <c r="R3" s="15">
        <v>675</v>
      </c>
      <c r="S3" s="16">
        <f>ROUNDDOWN(R3/5,0)</f>
        <v>135</v>
      </c>
      <c r="T3" s="16">
        <v>12</v>
      </c>
      <c r="U3" s="16">
        <v>16</v>
      </c>
      <c r="V3" s="16">
        <v>4</v>
      </c>
      <c r="W3" s="55">
        <f>ROUNDDOWN((($T$3*2)+$U$3)-($V$3*3),0)</f>
        <v>28</v>
      </c>
      <c r="X3" s="58">
        <f>ROUNDDOWN(((($R$3+($T$3*2)+$U$3)-($V$3*3))/5),0)</f>
        <v>140</v>
      </c>
      <c r="Y3" s="17">
        <v>8</v>
      </c>
      <c r="Z3" s="15">
        <v>681</v>
      </c>
      <c r="AA3" s="16">
        <f>ROUNDDOWN(Z3/5,0)</f>
        <v>136</v>
      </c>
      <c r="AB3" s="16">
        <v>10</v>
      </c>
      <c r="AC3" s="16">
        <v>14</v>
      </c>
      <c r="AD3" s="16">
        <v>7</v>
      </c>
      <c r="AE3" s="55">
        <f>ROUNDDOWN((($AB$3*2)+$AC$3)-($AD$3*3),0)</f>
        <v>13</v>
      </c>
      <c r="AF3" s="59">
        <f>ROUNDDOWN(((($Z$3+($AB$3*2)+$AC$3)-($AD$3*3))/5),0)</f>
        <v>138</v>
      </c>
      <c r="AG3" s="17">
        <v>5</v>
      </c>
    </row>
    <row r="4" spans="1:33" ht="12.75">
      <c r="A4" s="14">
        <v>42693</v>
      </c>
      <c r="B4" s="15">
        <v>555</v>
      </c>
      <c r="C4" s="16">
        <f>ROUNDDOWN(B4/5,0)</f>
        <v>111</v>
      </c>
      <c r="D4" s="16">
        <v>7</v>
      </c>
      <c r="E4" s="16">
        <v>10</v>
      </c>
      <c r="F4" s="16">
        <v>2</v>
      </c>
      <c r="G4" s="55">
        <f>ROUNDDOWN((($D$4*2)+$E$4)-($F$4*3),0)</f>
        <v>18</v>
      </c>
      <c r="H4" s="76">
        <f>ROUNDDOWN(((($B$4+($D$4*2)+$E$4)-($F$4*3))/5),0)</f>
        <v>114</v>
      </c>
      <c r="I4" s="17">
        <v>7</v>
      </c>
      <c r="J4" s="15">
        <v>573</v>
      </c>
      <c r="K4" s="16">
        <f>ROUNDDOWN(J4/5,0)</f>
        <v>114</v>
      </c>
      <c r="L4" s="16">
        <v>11</v>
      </c>
      <c r="M4" s="16">
        <v>9</v>
      </c>
      <c r="N4" s="16">
        <v>4</v>
      </c>
      <c r="O4" s="55">
        <f>ROUNDDOWN((($L$4*2)+$M$4)-($N$4*3),0)</f>
        <v>19</v>
      </c>
      <c r="P4" s="77">
        <f>ROUNDDOWN(((($J$4+($L$4*2)+$M$4)-($N$4*3))/5),0)</f>
        <v>118</v>
      </c>
      <c r="Q4" s="17">
        <v>9</v>
      </c>
      <c r="R4" s="15">
        <v>512</v>
      </c>
      <c r="S4" s="16">
        <f>ROUNDDOWN(R4/5,0)</f>
        <v>102</v>
      </c>
      <c r="T4" s="16">
        <v>6</v>
      </c>
      <c r="U4" s="16">
        <v>7</v>
      </c>
      <c r="V4" s="16">
        <v>4</v>
      </c>
      <c r="W4" s="55">
        <f>ROUNDDOWN((($T$4*2)+$U$4)-($V$4*3),0)</f>
        <v>7</v>
      </c>
      <c r="X4" s="78">
        <f>ROUNDDOWN(((($R$4+($T$4*2)+$U$4)-($V$4*3))/5),0)</f>
        <v>103</v>
      </c>
      <c r="Y4" s="17">
        <v>3</v>
      </c>
      <c r="Z4" s="15">
        <v>626</v>
      </c>
      <c r="AA4" s="16">
        <f>ROUNDDOWN(Z4/5,0)</f>
        <v>125</v>
      </c>
      <c r="AB4" s="16">
        <v>8</v>
      </c>
      <c r="AC4" s="16">
        <v>15</v>
      </c>
      <c r="AD4" s="16">
        <v>4</v>
      </c>
      <c r="AE4" s="55">
        <f>ROUNDDOWN((($AB$4*2)+$AC$4)-($AD$4*3),0)</f>
        <v>19</v>
      </c>
      <c r="AF4" s="59">
        <f>ROUNDDOWN(((($Z$4+($AB$4*2)+$AC$4)-($AD$4*3))/5),0)</f>
        <v>129</v>
      </c>
      <c r="AG4" s="17">
        <v>11</v>
      </c>
    </row>
    <row r="5" spans="1:33" ht="12.75">
      <c r="A5" s="14">
        <v>42763</v>
      </c>
      <c r="B5" s="15">
        <v>655</v>
      </c>
      <c r="C5" s="16">
        <f>ROUNDDOWN(B5/5,0)</f>
        <v>131</v>
      </c>
      <c r="D5" s="16">
        <v>11</v>
      </c>
      <c r="E5" s="16">
        <v>12</v>
      </c>
      <c r="F5" s="16">
        <v>6</v>
      </c>
      <c r="G5" s="55">
        <f>ROUNDDOWN((($D$5*2)+$E$5)-($F$5*3),0)</f>
        <v>16</v>
      </c>
      <c r="H5" s="79">
        <f>ROUNDDOWN(((($B$5+($D$5*2)+$E$5)-($F$5*3))/5),0)</f>
        <v>134</v>
      </c>
      <c r="I5" s="17">
        <v>12</v>
      </c>
      <c r="J5" s="15">
        <v>694</v>
      </c>
      <c r="K5" s="16">
        <f>ROUNDDOWN(J5/5,0)</f>
        <v>138</v>
      </c>
      <c r="L5" s="16">
        <v>13</v>
      </c>
      <c r="M5" s="16">
        <v>16</v>
      </c>
      <c r="N5" s="16">
        <v>2</v>
      </c>
      <c r="O5" s="55">
        <f>ROUNDDOWN((($L$5*2)+$M$5)-($N$5*3),0)</f>
        <v>36</v>
      </c>
      <c r="P5" s="80">
        <f>ROUNDDOWN(((($J$5+($L$5*2)+$M$5)-($N$5*3))/5),0)</f>
        <v>146</v>
      </c>
      <c r="Q5" s="17">
        <v>13</v>
      </c>
      <c r="R5" s="15">
        <v>565</v>
      </c>
      <c r="S5" s="16">
        <f>ROUNDDOWN(R5/5,0)</f>
        <v>113</v>
      </c>
      <c r="T5" s="16">
        <v>5</v>
      </c>
      <c r="U5" s="16">
        <v>12</v>
      </c>
      <c r="V5" s="16">
        <v>7</v>
      </c>
      <c r="W5" s="55">
        <f>ROUNDDOWN((($T$5*2)+$U$5)-($V$5*3),0)</f>
        <v>1</v>
      </c>
      <c r="X5" s="78">
        <f>ROUNDDOWN(((($R$5+($T$5*2)+$U$5)-($V$5*3))/5),0)</f>
        <v>113</v>
      </c>
      <c r="Y5" s="17">
        <v>5</v>
      </c>
      <c r="Z5" s="15">
        <v>571</v>
      </c>
      <c r="AA5" s="16">
        <f>ROUNDDOWN(Z5/5,0)</f>
        <v>114</v>
      </c>
      <c r="AB5" s="16">
        <v>5</v>
      </c>
      <c r="AC5" s="16">
        <v>12</v>
      </c>
      <c r="AD5" s="16">
        <v>6</v>
      </c>
      <c r="AE5" s="55">
        <f>ROUNDDOWN((($AB$5*2)+$AC$5)-($AD$5*3),0)</f>
        <v>4</v>
      </c>
      <c r="AF5" s="60">
        <f>ROUNDDOWN(((($Z$5+($AB$5*2)+$AC$5)-($AD$5*3))/5),0)</f>
        <v>115</v>
      </c>
      <c r="AG5" s="17">
        <v>5</v>
      </c>
    </row>
    <row r="6" spans="1:33" ht="12.75">
      <c r="A6" s="14">
        <v>42777</v>
      </c>
      <c r="B6" s="15">
        <v>623</v>
      </c>
      <c r="C6" s="16">
        <f>ROUNDDOWN(B6/5,0)</f>
        <v>124</v>
      </c>
      <c r="D6" s="16">
        <v>7</v>
      </c>
      <c r="E6" s="16">
        <v>16</v>
      </c>
      <c r="F6" s="16">
        <v>7</v>
      </c>
      <c r="G6" s="55">
        <f>ROUNDDOWN((($D$6*2)+$E$6)-($F$6*3),0)</f>
        <v>9</v>
      </c>
      <c r="H6" s="79">
        <f>ROUNDDOWN(((($B$6+($D$6*2)+$E$6)-($F$6*3))/5),0)</f>
        <v>126</v>
      </c>
      <c r="I6" s="17">
        <v>8</v>
      </c>
      <c r="J6" s="15">
        <v>588</v>
      </c>
      <c r="K6" s="16">
        <f>ROUNDDOWN(J6/5,0)</f>
        <v>117</v>
      </c>
      <c r="L6" s="16">
        <v>6</v>
      </c>
      <c r="M6" s="16">
        <v>12</v>
      </c>
      <c r="N6" s="16">
        <v>3</v>
      </c>
      <c r="O6" s="55">
        <f>ROUNDDOWN((($L$6*2)+$M$6)-($N$6*3),0)</f>
        <v>15</v>
      </c>
      <c r="P6" s="79">
        <f>ROUNDDOWN(((($J$6+($L$6*2)+$M$6)-($N$6*3))/5),0)</f>
        <v>120</v>
      </c>
      <c r="Q6" s="17">
        <v>6</v>
      </c>
      <c r="R6" s="15">
        <v>495</v>
      </c>
      <c r="S6" s="16">
        <f>ROUNDDOWN(R6/5,0)</f>
        <v>99</v>
      </c>
      <c r="T6" s="16">
        <v>5</v>
      </c>
      <c r="U6" s="16">
        <v>9</v>
      </c>
      <c r="V6" s="16">
        <v>7</v>
      </c>
      <c r="W6" s="55">
        <f>ROUNDDOWN((($T$6*2)+$U$6)-($V$6*3),0)</f>
        <v>-2</v>
      </c>
      <c r="X6" s="56">
        <f>ROUNDDOWN(((($R$6+($T$6*2)+$U$6)-($V$6*3))/5),0)</f>
        <v>98</v>
      </c>
      <c r="Y6" s="17">
        <v>2</v>
      </c>
      <c r="Z6" s="15">
        <v>622</v>
      </c>
      <c r="AA6" s="16">
        <f>ROUNDDOWN(Z6/5,0)</f>
        <v>124</v>
      </c>
      <c r="AB6" s="16">
        <v>7</v>
      </c>
      <c r="AC6" s="16">
        <v>15</v>
      </c>
      <c r="AD6" s="16">
        <v>2</v>
      </c>
      <c r="AE6" s="55">
        <f>ROUNDDOWN((($AB$6*2)+$AC$6)-($AD$6*3),0)</f>
        <v>23</v>
      </c>
      <c r="AF6" s="59">
        <f>ROUNDDOWN(((($Z$6+($AB$6*2)+$AC$6)-($AD$6*3))/5),0)</f>
        <v>129</v>
      </c>
      <c r="AG6" s="17">
        <v>10</v>
      </c>
    </row>
    <row r="7" spans="1:33" ht="12.75">
      <c r="A7" s="14">
        <v>42819</v>
      </c>
      <c r="B7" s="15">
        <v>743</v>
      </c>
      <c r="C7" s="16">
        <f>ROUNDDOWN(B7/5,0)</f>
        <v>148</v>
      </c>
      <c r="D7" s="16">
        <v>13</v>
      </c>
      <c r="E7" s="16">
        <v>20</v>
      </c>
      <c r="F7" s="16">
        <v>5</v>
      </c>
      <c r="G7" s="55">
        <f>ROUNDDOWN((($D$7*2)+$E$7)-($F$7*3),0)</f>
        <v>31</v>
      </c>
      <c r="H7" s="80">
        <f>ROUNDDOWN(((($B$7+($D$7*2)+$E$7)-($F$7*3))/5),0)</f>
        <v>154</v>
      </c>
      <c r="I7" s="17">
        <v>13</v>
      </c>
      <c r="J7" s="15">
        <v>679</v>
      </c>
      <c r="K7" s="16">
        <f>ROUNDDOWN(J7/5,0)</f>
        <v>135</v>
      </c>
      <c r="L7" s="16">
        <v>8</v>
      </c>
      <c r="M7" s="16">
        <v>20</v>
      </c>
      <c r="N7" s="16">
        <v>1</v>
      </c>
      <c r="O7" s="55">
        <f>ROUNDDOWN((($L$7*2)+$M$7)-($N$7*3),0)</f>
        <v>33</v>
      </c>
      <c r="P7" s="80">
        <f>ROUNDDOWN(((($J$7+($L$7*2)+$M$7)-($N$7*3))/5),0)</f>
        <v>142</v>
      </c>
      <c r="Q7" s="17">
        <v>8</v>
      </c>
      <c r="R7" s="15">
        <v>551</v>
      </c>
      <c r="S7" s="16">
        <f>ROUNDDOWN(R7/5,0)</f>
        <v>110</v>
      </c>
      <c r="T7" s="16">
        <v>4</v>
      </c>
      <c r="U7" s="16">
        <v>13</v>
      </c>
      <c r="V7" s="16">
        <v>8</v>
      </c>
      <c r="W7" s="55">
        <f>ROUNDDOWN((($T$7*2)+$U$7)-($V$7*3),0)</f>
        <v>-3</v>
      </c>
      <c r="X7" s="60">
        <f>ROUNDDOWN(((($R$7+($T$7*2)+$U$7)-($V$7*3))/5),0)</f>
        <v>109</v>
      </c>
      <c r="Y7" s="17">
        <v>5</v>
      </c>
      <c r="Z7" s="15">
        <v>605</v>
      </c>
      <c r="AA7" s="16">
        <f>ROUNDDOWN(Z7/5,0)</f>
        <v>121</v>
      </c>
      <c r="AB7" s="16">
        <v>8</v>
      </c>
      <c r="AC7" s="16">
        <v>11</v>
      </c>
      <c r="AD7" s="16">
        <v>4</v>
      </c>
      <c r="AE7" s="55">
        <f>ROUNDDOWN((($AB$7*2)+$AC$7)-($AD$7*3),0)</f>
        <v>15</v>
      </c>
      <c r="AF7" s="59">
        <f>ROUNDDOWN(((($Z$7+($AB$7*2)+$AC$7)-($AD$7*3))/5),0)</f>
        <v>124</v>
      </c>
      <c r="AG7" s="17">
        <v>6</v>
      </c>
    </row>
    <row r="8" spans="1:33" ht="12.75">
      <c r="A8" s="14">
        <v>42938</v>
      </c>
      <c r="B8" s="15">
        <v>648</v>
      </c>
      <c r="C8" s="16">
        <f>ROUNDDOWN(B8/5,0)</f>
        <v>129</v>
      </c>
      <c r="D8" s="16">
        <v>7</v>
      </c>
      <c r="E8" s="16">
        <v>18</v>
      </c>
      <c r="F8" s="16">
        <v>4</v>
      </c>
      <c r="G8" s="55">
        <f>ROUNDDOWN((($D$8*2)+$E$8)-($F$8*3),0)</f>
        <v>20</v>
      </c>
      <c r="H8" s="79">
        <f>ROUNDDOWN(((($B$8+($D$8*2)+$E$8)-($F$8*3))/5),0)</f>
        <v>133</v>
      </c>
      <c r="I8" s="17">
        <v>11</v>
      </c>
      <c r="J8" s="15">
        <v>601</v>
      </c>
      <c r="K8" s="16">
        <f>ROUNDDOWN(J8/5,0)</f>
        <v>120</v>
      </c>
      <c r="L8" s="16">
        <v>8</v>
      </c>
      <c r="M8" s="16">
        <v>13</v>
      </c>
      <c r="N8" s="16">
        <v>1</v>
      </c>
      <c r="O8" s="55">
        <f>ROUNDDOWN((($L$8*2)+$M$8)-($N$8*3),0)</f>
        <v>26</v>
      </c>
      <c r="P8" s="79">
        <f>ROUNDDOWN(((($J$8+($L$8*2)+$M$8)-($N$8*3))/5),0)</f>
        <v>125</v>
      </c>
      <c r="Q8" s="17">
        <v>5</v>
      </c>
      <c r="R8" s="15">
        <v>596</v>
      </c>
      <c r="S8" s="16">
        <f>ROUNDDOWN(R8/5,0)</f>
        <v>119</v>
      </c>
      <c r="T8" s="16">
        <v>10</v>
      </c>
      <c r="U8" s="16">
        <v>11</v>
      </c>
      <c r="V8" s="16">
        <v>3</v>
      </c>
      <c r="W8" s="55">
        <f>ROUNDDOWN((($T$8*2)+$U$8)-($V$8*3),0)</f>
        <v>22</v>
      </c>
      <c r="X8" s="59">
        <f>ROUNDDOWN(((($R$8+($T$8*2)+$U$8)-($V$8*3))/5),0)</f>
        <v>123</v>
      </c>
      <c r="Y8" s="17">
        <v>6</v>
      </c>
      <c r="Z8" s="15">
        <v>626</v>
      </c>
      <c r="AA8" s="16">
        <f>ROUNDDOWN(Z8/5,0)</f>
        <v>125</v>
      </c>
      <c r="AB8" s="16">
        <v>6</v>
      </c>
      <c r="AC8" s="16">
        <v>15</v>
      </c>
      <c r="AD8" s="16">
        <v>3</v>
      </c>
      <c r="AE8" s="55">
        <f>ROUNDDOWN((($AB$8*2)+$AC$8)-($AD$8*3),0)</f>
        <v>18</v>
      </c>
      <c r="AF8" s="59">
        <f>ROUNDDOWN(((($Z$8+($AB$8*2)+$AC$8)-($AD$8*3))/5),0)</f>
        <v>128</v>
      </c>
      <c r="AG8" s="17">
        <v>8</v>
      </c>
    </row>
    <row r="9" spans="1:33" s="1" customFormat="1" ht="12.75">
      <c r="A9" s="12" t="s">
        <v>17</v>
      </c>
      <c r="B9" s="19">
        <f>SUM($B$3:B8)</f>
        <v>3893</v>
      </c>
      <c r="C9" s="19">
        <f>ROUNDDOWN(($B$9/30),0)</f>
        <v>129</v>
      </c>
      <c r="D9" s="21">
        <f>SUM($D$3:D8)</f>
        <v>61</v>
      </c>
      <c r="E9" s="21">
        <f>SUM($E$3:E8)</f>
        <v>83</v>
      </c>
      <c r="F9" s="21">
        <f>SUM($F$3:F8)</f>
        <v>25</v>
      </c>
      <c r="G9" s="62">
        <f>SUM($G$3:G8)</f>
        <v>130</v>
      </c>
      <c r="H9" s="63">
        <f>SUM($H$3:H8)</f>
        <v>802</v>
      </c>
      <c r="I9" s="13">
        <f>SUM($I$3:I8)</f>
        <v>59</v>
      </c>
      <c r="J9" s="19">
        <f>SUM($J$3:J8)</f>
        <v>3827</v>
      </c>
      <c r="K9" s="19">
        <f>ROUNDDOWN(($J$9/30),0)</f>
        <v>127</v>
      </c>
      <c r="L9" s="21">
        <f>SUM($L$3:L8)</f>
        <v>59</v>
      </c>
      <c r="M9" s="21">
        <f>SUM($M$3:M8)</f>
        <v>84</v>
      </c>
      <c r="N9" s="21">
        <f>SUM($N$3:N8)</f>
        <v>12</v>
      </c>
      <c r="O9" s="62">
        <f>SUM($O$3:O8)</f>
        <v>166</v>
      </c>
      <c r="P9" s="63">
        <f>SUM($P$3:P8)</f>
        <v>796</v>
      </c>
      <c r="Q9" s="13">
        <f>SUM($Q$3:Q8)</f>
        <v>51</v>
      </c>
      <c r="R9" s="19">
        <f>SUM($R$3:R8)</f>
        <v>3394</v>
      </c>
      <c r="S9" s="19">
        <f>ROUNDDOWN(($R$9/30),0)</f>
        <v>113</v>
      </c>
      <c r="T9" s="21">
        <f>SUM($T$3:T8)</f>
        <v>42</v>
      </c>
      <c r="U9" s="21">
        <f>SUM($U$3:U8)</f>
        <v>68</v>
      </c>
      <c r="V9" s="21">
        <f>SUM($V$3:V8)</f>
        <v>33</v>
      </c>
      <c r="W9" s="62">
        <f>SUM($W$3:W8)</f>
        <v>53</v>
      </c>
      <c r="X9" s="21">
        <f>SUM($X$3:X8)</f>
        <v>686</v>
      </c>
      <c r="Y9" s="13">
        <f>SUM($Y$3:Y8)</f>
        <v>29</v>
      </c>
      <c r="Z9" s="19">
        <f>SUM($Z$3:Z8)</f>
        <v>3731</v>
      </c>
      <c r="AA9" s="19">
        <f>ROUNDDOWN(($Z9/30),0)</f>
        <v>124</v>
      </c>
      <c r="AB9" s="21">
        <f>SUM($AB$3:AB8)</f>
        <v>44</v>
      </c>
      <c r="AC9" s="21">
        <f>SUM($AC$3:AC8)</f>
        <v>82</v>
      </c>
      <c r="AD9" s="21">
        <f>SUM($AD$3:AD8)</f>
        <v>26</v>
      </c>
      <c r="AE9" s="62">
        <f>SUM($AE$3:AE8)</f>
        <v>92</v>
      </c>
      <c r="AF9" s="21">
        <f>SUM($AF$3:AF8)</f>
        <v>763</v>
      </c>
      <c r="AG9" s="13">
        <f>SUM($AG$3:AG8)</f>
        <v>45</v>
      </c>
    </row>
    <row r="10" spans="1:33" s="1" customFormat="1" ht="12.75">
      <c r="A10" s="22"/>
      <c r="B10" s="23"/>
      <c r="C10" s="23"/>
      <c r="D10" s="64">
        <f>ROUNDDOWN((AVERAGE($D$3:D8)),0)</f>
        <v>10</v>
      </c>
      <c r="E10" s="65">
        <f>ROUNDDOWN((AVERAGE($E$3:E8)),0)</f>
        <v>13</v>
      </c>
      <c r="F10" s="65">
        <f>ROUNDDOWN((AVERAGE($F$3:F8)),0)</f>
        <v>4</v>
      </c>
      <c r="G10" s="65">
        <f>ROUNDDOWN((AVERAGE($G$3:G8)),0)</f>
        <v>21</v>
      </c>
      <c r="H10" s="67">
        <f>ROUNDDOWN(((((SUM(B3:B8))+(D9*2)+E9)-(F9*3))/30),0)</f>
        <v>134</v>
      </c>
      <c r="I10" s="23"/>
      <c r="J10" s="23"/>
      <c r="K10" s="23"/>
      <c r="L10" s="64">
        <f>ROUNDDOWN((AVERAGE($L$3:L8)),0)</f>
        <v>9</v>
      </c>
      <c r="M10" s="65">
        <f>ROUNDDOWN((AVERAGE($M$3:M8)),0)</f>
        <v>14</v>
      </c>
      <c r="N10" s="65">
        <f>ROUNDDOWN((AVERAGE($N$3:N8)),0)</f>
        <v>2</v>
      </c>
      <c r="O10" s="65">
        <f>ROUNDDOWN((AVERAGE($O$3:O8)),0)</f>
        <v>27</v>
      </c>
      <c r="P10" s="81">
        <f>ROUNDDOWN(((((SUM(J3:J8))+(L9*2)+M9)-(N9*3))/30),0)</f>
        <v>133</v>
      </c>
      <c r="Q10" s="23"/>
      <c r="R10" s="23"/>
      <c r="S10" s="23"/>
      <c r="T10" s="64">
        <f>ROUNDDOWN((AVERAGE($T$3:T8)),0)</f>
        <v>7</v>
      </c>
      <c r="U10" s="65">
        <f>ROUNDDOWN((AVERAGE($U$3:U8)),0)</f>
        <v>11</v>
      </c>
      <c r="V10" s="65">
        <f>ROUNDDOWN((AVERAGE($V$3:V8)),0)</f>
        <v>5</v>
      </c>
      <c r="W10" s="65">
        <f>ROUNDDOWN((AVERAGE($W$3:W8)),0)</f>
        <v>8</v>
      </c>
      <c r="X10" s="66">
        <f>ROUNDDOWN(((((SUM(R3:R8))+(T9*2)+U9)-(V9*3))/30),0)</f>
        <v>114</v>
      </c>
      <c r="Y10" s="23"/>
      <c r="Z10" s="23"/>
      <c r="AA10" s="23"/>
      <c r="AB10" s="64">
        <f>ROUNDDOWN((AVERAGE($AB$3:AB8)),0)</f>
        <v>7</v>
      </c>
      <c r="AC10" s="65">
        <f>ROUNDDOWN((AVERAGE($AC$3:AC8)),0)</f>
        <v>13</v>
      </c>
      <c r="AD10" s="65">
        <f>ROUNDDOWN((AVERAGE($AD$3:AD8)),0)</f>
        <v>4</v>
      </c>
      <c r="AE10" s="65">
        <f>ROUNDDOWN((AVERAGE($AE$3:AE8)),0)</f>
        <v>15</v>
      </c>
      <c r="AF10" s="67">
        <f>ROUNDDOWN(((((SUM(Z3:Z8))+(AB9*2)+AC9)-(AD9*3))/30),0)</f>
        <v>127</v>
      </c>
      <c r="AG10" s="23"/>
    </row>
    <row r="12" spans="1:9" ht="12.75">
      <c r="A12" s="11" t="s">
        <v>147</v>
      </c>
      <c r="B12" s="69" t="s">
        <v>155</v>
      </c>
      <c r="C12" s="69"/>
      <c r="D12" s="69"/>
      <c r="E12" s="69"/>
      <c r="F12" s="69"/>
      <c r="I12"/>
    </row>
    <row r="14" ht="12.75">
      <c r="G14" s="82"/>
    </row>
    <row r="16" spans="1:5" ht="12.75">
      <c r="A16" s="30" t="s">
        <v>60</v>
      </c>
      <c r="B16" s="31" t="s">
        <v>61</v>
      </c>
      <c r="C16" s="31"/>
      <c r="D16" s="31"/>
      <c r="E16" s="31"/>
    </row>
    <row r="17" spans="1:2" ht="12.75">
      <c r="A17" s="32" t="s">
        <v>62</v>
      </c>
      <c r="B17" s="31" t="s">
        <v>63</v>
      </c>
    </row>
    <row r="18" spans="1:2" ht="12.75">
      <c r="A18" s="33" t="s">
        <v>64</v>
      </c>
      <c r="B18" s="31" t="s">
        <v>65</v>
      </c>
    </row>
    <row r="19" spans="1:2" ht="12.75">
      <c r="A19" s="34" t="s">
        <v>66</v>
      </c>
      <c r="B19" s="31" t="s">
        <v>67</v>
      </c>
    </row>
    <row r="20" spans="1:2" ht="12.75">
      <c r="A20" s="35" t="s">
        <v>68</v>
      </c>
      <c r="B20" s="31" t="s">
        <v>69</v>
      </c>
    </row>
    <row r="21" spans="1:2" ht="12.75">
      <c r="A21" s="36" t="s">
        <v>70</v>
      </c>
      <c r="B21" s="31" t="s">
        <v>71</v>
      </c>
    </row>
    <row r="22" spans="1:2" ht="12.75">
      <c r="A22" s="37" t="s">
        <v>72</v>
      </c>
      <c r="B22" s="31" t="s">
        <v>73</v>
      </c>
    </row>
  </sheetData>
  <sheetProtection selectLockedCells="1" selectUnlockedCells="1"/>
  <mergeCells count="5">
    <mergeCell ref="B1:I1"/>
    <mergeCell ref="J1:Q1"/>
    <mergeCell ref="R1:Y1"/>
    <mergeCell ref="Z1:AG1"/>
    <mergeCell ref="B12:F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U78"/>
  <sheetViews>
    <sheetView zoomScale="99" zoomScaleNormal="99" workbookViewId="0" topLeftCell="A49">
      <selection activeCell="U71" sqref="U71"/>
    </sheetView>
  </sheetViews>
  <sheetFormatPr defaultColWidth="11.421875" defaultRowHeight="12.75"/>
  <cols>
    <col min="1" max="1" width="11.421875" style="10" customWidth="1"/>
    <col min="2" max="2" width="7.8515625" style="2" customWidth="1"/>
    <col min="3" max="3" width="12.140625" style="2" customWidth="1"/>
    <col min="4" max="5" width="7.28125" style="2" customWidth="1"/>
    <col min="6" max="6" width="8.57421875" style="2" customWidth="1"/>
    <col min="7" max="7" width="7.8515625" style="2" customWidth="1"/>
    <col min="8" max="8" width="12.140625" style="2" customWidth="1"/>
    <col min="9" max="9" width="7.28125" style="2" customWidth="1"/>
    <col min="10" max="10" width="8.7109375" style="2" customWidth="1"/>
    <col min="11" max="11" width="8.57421875" style="2" customWidth="1"/>
    <col min="12" max="12" width="7.8515625" style="2" customWidth="1"/>
    <col min="13" max="13" width="12.140625" style="2" customWidth="1"/>
    <col min="14" max="15" width="7.28125" style="2" customWidth="1"/>
    <col min="16" max="16" width="8.57421875" style="2" customWidth="1"/>
    <col min="17" max="17" width="7.8515625" style="2" customWidth="1"/>
    <col min="18" max="18" width="12.140625" style="2" customWidth="1"/>
    <col min="19" max="20" width="7.28125" style="2" customWidth="1"/>
    <col min="21" max="21" width="8.57421875" style="2" customWidth="1"/>
    <col min="22" max="253" width="11.421875" style="2" customWidth="1"/>
  </cols>
  <sheetData>
    <row r="1" spans="1:21" s="1" customFormat="1" ht="12.75">
      <c r="A1" s="11"/>
      <c r="B1" s="4" t="s">
        <v>6</v>
      </c>
      <c r="C1" s="4"/>
      <c r="D1" s="4"/>
      <c r="E1" s="4"/>
      <c r="F1" s="4"/>
      <c r="G1" s="4" t="s">
        <v>7</v>
      </c>
      <c r="H1" s="4"/>
      <c r="I1" s="4"/>
      <c r="J1" s="4"/>
      <c r="K1" s="4"/>
      <c r="L1" s="4" t="s">
        <v>118</v>
      </c>
      <c r="M1" s="4"/>
      <c r="N1" s="4"/>
      <c r="O1" s="4"/>
      <c r="P1" s="4"/>
      <c r="Q1" s="4" t="s">
        <v>118</v>
      </c>
      <c r="R1" s="4"/>
      <c r="S1" s="4"/>
      <c r="T1" s="4"/>
      <c r="U1" s="4"/>
    </row>
    <row r="2" spans="1:21" s="1" customFormat="1" ht="12.75">
      <c r="A2" s="12" t="s">
        <v>20</v>
      </c>
      <c r="B2" s="13" t="s">
        <v>17</v>
      </c>
      <c r="C2" s="3" t="s">
        <v>21</v>
      </c>
      <c r="D2" s="3" t="s">
        <v>14</v>
      </c>
      <c r="E2" s="3" t="s">
        <v>15</v>
      </c>
      <c r="F2" s="3" t="s">
        <v>16</v>
      </c>
      <c r="G2" s="13" t="s">
        <v>17</v>
      </c>
      <c r="H2" s="3" t="s">
        <v>21</v>
      </c>
      <c r="I2" s="3" t="s">
        <v>14</v>
      </c>
      <c r="J2" s="3" t="s">
        <v>15</v>
      </c>
      <c r="K2" s="3" t="s">
        <v>16</v>
      </c>
      <c r="L2" s="13" t="s">
        <v>17</v>
      </c>
      <c r="M2" s="3" t="s">
        <v>21</v>
      </c>
      <c r="N2" s="3" t="s">
        <v>14</v>
      </c>
      <c r="O2" s="3" t="s">
        <v>15</v>
      </c>
      <c r="P2" s="3" t="s">
        <v>16</v>
      </c>
      <c r="Q2" s="13" t="s">
        <v>17</v>
      </c>
      <c r="R2" s="3" t="s">
        <v>21</v>
      </c>
      <c r="S2" s="3" t="s">
        <v>14</v>
      </c>
      <c r="T2" s="3" t="s">
        <v>15</v>
      </c>
      <c r="U2" s="3" t="s">
        <v>16</v>
      </c>
    </row>
    <row r="3" spans="1:21" s="87" customFormat="1" ht="12.75">
      <c r="A3" s="83" t="s">
        <v>23</v>
      </c>
      <c r="B3" s="84">
        <f>'2010-2011'!B11</f>
        <v>498</v>
      </c>
      <c r="C3" s="85">
        <f>'2010-2011'!B12</f>
        <v>99</v>
      </c>
      <c r="D3" s="85" t="s">
        <v>13</v>
      </c>
      <c r="E3" s="85" t="s">
        <v>13</v>
      </c>
      <c r="F3" s="85" t="s">
        <v>13</v>
      </c>
      <c r="G3" s="84">
        <f>'2010-2011'!C11</f>
        <v>613</v>
      </c>
      <c r="H3" s="85">
        <f>'2010-2011'!C12</f>
        <v>122</v>
      </c>
      <c r="I3" s="85" t="s">
        <v>13</v>
      </c>
      <c r="J3" s="85" t="s">
        <v>13</v>
      </c>
      <c r="K3" s="85" t="s">
        <v>13</v>
      </c>
      <c r="L3" s="84"/>
      <c r="M3" s="85"/>
      <c r="N3" s="85"/>
      <c r="O3" s="85"/>
      <c r="P3" s="85"/>
      <c r="Q3" s="84"/>
      <c r="R3" s="85"/>
      <c r="S3" s="85"/>
      <c r="T3" s="85"/>
      <c r="U3" s="86"/>
    </row>
    <row r="4" spans="1:21" s="87" customFormat="1" ht="12.75">
      <c r="A4" s="88" t="s">
        <v>24</v>
      </c>
      <c r="B4" s="84">
        <f>'2010-2011'!D11</f>
        <v>319</v>
      </c>
      <c r="C4" s="85">
        <f>'2010-2011'!D12</f>
        <v>79</v>
      </c>
      <c r="D4" s="85" t="s">
        <v>13</v>
      </c>
      <c r="E4" s="85" t="s">
        <v>13</v>
      </c>
      <c r="F4" s="85" t="s">
        <v>13</v>
      </c>
      <c r="G4" s="84">
        <f>'2010-2011'!E11</f>
        <v>372</v>
      </c>
      <c r="H4" s="85">
        <f>'2010-2011'!E12</f>
        <v>93</v>
      </c>
      <c r="I4" s="85" t="s">
        <v>13</v>
      </c>
      <c r="J4" s="85" t="s">
        <v>13</v>
      </c>
      <c r="K4" s="85" t="s">
        <v>13</v>
      </c>
      <c r="L4" s="84"/>
      <c r="M4" s="85"/>
      <c r="N4" s="85"/>
      <c r="O4" s="85"/>
      <c r="P4" s="85"/>
      <c r="Q4" s="84"/>
      <c r="R4" s="85"/>
      <c r="S4" s="85"/>
      <c r="T4" s="85"/>
      <c r="U4" s="86"/>
    </row>
    <row r="5" spans="1:21" s="87" customFormat="1" ht="12.75">
      <c r="A5" s="88" t="s">
        <v>25</v>
      </c>
      <c r="B5" s="84">
        <f>'2010-2011'!F11</f>
        <v>500</v>
      </c>
      <c r="C5" s="85">
        <f>'2010-2011'!F12</f>
        <v>100</v>
      </c>
      <c r="D5" s="85" t="s">
        <v>13</v>
      </c>
      <c r="E5" s="85" t="s">
        <v>13</v>
      </c>
      <c r="F5" s="85" t="s">
        <v>13</v>
      </c>
      <c r="G5" s="84">
        <f>'2010-2011'!G11</f>
        <v>491</v>
      </c>
      <c r="H5" s="85">
        <f>'2010-2011'!G12</f>
        <v>98</v>
      </c>
      <c r="I5" s="85" t="s">
        <v>13</v>
      </c>
      <c r="J5" s="85" t="s">
        <v>13</v>
      </c>
      <c r="K5" s="85" t="s">
        <v>13</v>
      </c>
      <c r="L5" s="84"/>
      <c r="M5" s="85"/>
      <c r="N5" s="85"/>
      <c r="O5" s="85"/>
      <c r="P5" s="85"/>
      <c r="Q5" s="84"/>
      <c r="R5" s="85"/>
      <c r="S5" s="85"/>
      <c r="T5" s="85"/>
      <c r="U5" s="86"/>
    </row>
    <row r="6" spans="1:21" s="87" customFormat="1" ht="12.75">
      <c r="A6" s="88" t="s">
        <v>26</v>
      </c>
      <c r="B6" s="84">
        <f>'2010-2011'!H11</f>
        <v>601</v>
      </c>
      <c r="C6" s="85">
        <f>'2010-2011'!H12</f>
        <v>120</v>
      </c>
      <c r="D6" s="85" t="s">
        <v>13</v>
      </c>
      <c r="E6" s="85" t="s">
        <v>13</v>
      </c>
      <c r="F6" s="85" t="s">
        <v>13</v>
      </c>
      <c r="G6" s="84">
        <f>'2010-2011'!I11</f>
        <v>539</v>
      </c>
      <c r="H6" s="85">
        <f>'2010-2011'!I12</f>
        <v>107</v>
      </c>
      <c r="I6" s="85" t="s">
        <v>13</v>
      </c>
      <c r="J6" s="85" t="s">
        <v>13</v>
      </c>
      <c r="K6" s="85" t="s">
        <v>13</v>
      </c>
      <c r="L6" s="84"/>
      <c r="M6" s="85"/>
      <c r="N6" s="85"/>
      <c r="O6" s="85"/>
      <c r="P6" s="85"/>
      <c r="Q6" s="84"/>
      <c r="R6" s="85"/>
      <c r="S6" s="85"/>
      <c r="T6" s="85"/>
      <c r="U6" s="86"/>
    </row>
    <row r="7" spans="1:21" s="87" customFormat="1" ht="12.75">
      <c r="A7" s="88" t="s">
        <v>27</v>
      </c>
      <c r="B7" s="84">
        <f>'2010-2011'!J11</f>
        <v>521</v>
      </c>
      <c r="C7" s="85">
        <f>'2010-2011'!J12</f>
        <v>104</v>
      </c>
      <c r="D7" s="85" t="s">
        <v>13</v>
      </c>
      <c r="E7" s="85" t="s">
        <v>13</v>
      </c>
      <c r="F7" s="85" t="s">
        <v>13</v>
      </c>
      <c r="G7" s="84">
        <f>'2010-2011'!K11</f>
        <v>580</v>
      </c>
      <c r="H7" s="85">
        <f>'2010-2011'!K12</f>
        <v>116</v>
      </c>
      <c r="I7" s="85" t="s">
        <v>13</v>
      </c>
      <c r="J7" s="85" t="s">
        <v>13</v>
      </c>
      <c r="K7" s="85" t="s">
        <v>13</v>
      </c>
      <c r="L7" s="84"/>
      <c r="M7" s="85"/>
      <c r="N7" s="85"/>
      <c r="O7" s="85"/>
      <c r="P7" s="85"/>
      <c r="Q7" s="84"/>
      <c r="R7" s="85"/>
      <c r="S7" s="85"/>
      <c r="T7" s="85"/>
      <c r="U7" s="86"/>
    </row>
    <row r="8" spans="1:21" s="87" customFormat="1" ht="12.75">
      <c r="A8" s="88" t="s">
        <v>27</v>
      </c>
      <c r="B8" s="84">
        <f>'2010-2011'!L11</f>
        <v>529</v>
      </c>
      <c r="C8" s="85">
        <f>'2010-2011'!L12</f>
        <v>105</v>
      </c>
      <c r="D8" s="85">
        <f>'2010-2011'!L8</f>
        <v>7</v>
      </c>
      <c r="E8" s="85">
        <f>'2010-2011'!L9</f>
        <v>10</v>
      </c>
      <c r="F8" s="85">
        <f>'2010-2011'!L10</f>
        <v>11</v>
      </c>
      <c r="G8" s="84">
        <f>'2010-2011'!M11</f>
        <v>636</v>
      </c>
      <c r="H8" s="85">
        <f>'2010-2011'!M12</f>
        <v>127</v>
      </c>
      <c r="I8" s="85">
        <f>'2010-2011'!M8</f>
        <v>9</v>
      </c>
      <c r="J8" s="85">
        <f>'2010-2011'!M9</f>
        <v>18</v>
      </c>
      <c r="K8" s="85">
        <f>'2010-2011'!M10</f>
        <v>7</v>
      </c>
      <c r="L8" s="84"/>
      <c r="M8" s="85"/>
      <c r="N8" s="85"/>
      <c r="O8" s="85"/>
      <c r="P8" s="85"/>
      <c r="Q8" s="84"/>
      <c r="R8" s="85"/>
      <c r="S8" s="85"/>
      <c r="T8" s="85"/>
      <c r="U8" s="86"/>
    </row>
    <row r="9" spans="1:21" ht="12.75">
      <c r="A9" s="14" t="s">
        <v>45</v>
      </c>
      <c r="B9" s="15">
        <f>'2011-2012'!B11</f>
        <v>507</v>
      </c>
      <c r="C9" s="16">
        <f>'2011-2012'!B12</f>
        <v>101</v>
      </c>
      <c r="D9" s="16">
        <f>'2011-2012'!B8</f>
        <v>6</v>
      </c>
      <c r="E9" s="16">
        <f>'2011-2012'!B9</f>
        <v>9</v>
      </c>
      <c r="F9" s="16">
        <f>'2011-2012'!B10</f>
        <v>12</v>
      </c>
      <c r="G9" s="15">
        <f>'2011-2012'!C11</f>
        <v>596</v>
      </c>
      <c r="H9" s="16">
        <f>'2011-2012'!C12</f>
        <v>119</v>
      </c>
      <c r="I9" s="16">
        <f>'2011-2012'!C8</f>
        <v>8</v>
      </c>
      <c r="J9" s="16">
        <f>'2011-2012'!C9</f>
        <v>12</v>
      </c>
      <c r="K9" s="16">
        <f>'2011-2012'!C10</f>
        <v>7</v>
      </c>
      <c r="L9" s="15"/>
      <c r="M9" s="16"/>
      <c r="N9" s="16"/>
      <c r="O9" s="16"/>
      <c r="P9" s="16"/>
      <c r="Q9" s="15"/>
      <c r="R9" s="16"/>
      <c r="S9" s="16"/>
      <c r="T9" s="16"/>
      <c r="U9" s="17"/>
    </row>
    <row r="10" spans="1:21" ht="12.75">
      <c r="A10" s="14" t="s">
        <v>46</v>
      </c>
      <c r="B10" s="15">
        <f>'2011-2012'!D11</f>
        <v>629</v>
      </c>
      <c r="C10" s="16">
        <f>'2011-2012'!D12</f>
        <v>125</v>
      </c>
      <c r="D10" s="16">
        <f>'2011-2012'!D8</f>
        <v>9</v>
      </c>
      <c r="E10" s="16">
        <f>'2011-2012'!D9</f>
        <v>14</v>
      </c>
      <c r="F10" s="16">
        <f>'2011-2012'!D10</f>
        <v>5</v>
      </c>
      <c r="G10" s="15">
        <f>'2011-2012'!E11</f>
        <v>737</v>
      </c>
      <c r="H10" s="16">
        <f>'2011-2012'!E12</f>
        <v>147</v>
      </c>
      <c r="I10" s="16">
        <f>'2011-2012'!E8</f>
        <v>15</v>
      </c>
      <c r="J10" s="16">
        <f>'2011-2012'!E9</f>
        <v>15</v>
      </c>
      <c r="K10" s="16">
        <f>'2011-2012'!E10</f>
        <v>4</v>
      </c>
      <c r="L10" s="15"/>
      <c r="M10" s="16"/>
      <c r="N10" s="16"/>
      <c r="O10" s="16"/>
      <c r="P10" s="16"/>
      <c r="Q10" s="15"/>
      <c r="R10" s="16"/>
      <c r="S10" s="16"/>
      <c r="T10" s="16"/>
      <c r="U10" s="17"/>
    </row>
    <row r="11" spans="1:21" ht="12.75">
      <c r="A11" s="14" t="s">
        <v>47</v>
      </c>
      <c r="B11" s="15">
        <f>'2011-2012'!G11</f>
        <v>560</v>
      </c>
      <c r="C11" s="16">
        <f>'2011-2012'!G12</f>
        <v>112</v>
      </c>
      <c r="D11" s="16">
        <f>'2011-2012'!G8</f>
        <v>8</v>
      </c>
      <c r="E11" s="16">
        <f>'2011-2012'!G9</f>
        <v>10</v>
      </c>
      <c r="F11" s="16">
        <f>'2011-2012'!G10</f>
        <v>8</v>
      </c>
      <c r="G11" s="15">
        <f>'2011-2012'!H11</f>
        <v>644</v>
      </c>
      <c r="H11" s="16">
        <f>'2011-2012'!H12</f>
        <v>128</v>
      </c>
      <c r="I11" s="16">
        <f>'2011-2012'!H8</f>
        <v>9</v>
      </c>
      <c r="J11" s="16">
        <f>'2011-2012'!H9</f>
        <v>15</v>
      </c>
      <c r="K11" s="16">
        <f>'2011-2012'!H10</f>
        <v>10</v>
      </c>
      <c r="L11" s="15"/>
      <c r="M11" s="16"/>
      <c r="N11" s="16"/>
      <c r="O11" s="16"/>
      <c r="P11" s="16"/>
      <c r="Q11" s="15"/>
      <c r="R11" s="16"/>
      <c r="S11" s="16"/>
      <c r="T11" s="16"/>
      <c r="U11" s="17"/>
    </row>
    <row r="12" spans="1:21" ht="12.75">
      <c r="A12" s="14" t="s">
        <v>48</v>
      </c>
      <c r="B12" s="15">
        <f>'2011-2012'!I11</f>
        <v>544</v>
      </c>
      <c r="C12" s="16">
        <f>'2011-2012'!I12</f>
        <v>108</v>
      </c>
      <c r="D12" s="16">
        <f>'2011-2012'!I8</f>
        <v>11</v>
      </c>
      <c r="E12" s="16">
        <f>'2011-2012'!I9</f>
        <v>6</v>
      </c>
      <c r="F12" s="16">
        <f>'2011-2012'!I10</f>
        <v>13</v>
      </c>
      <c r="G12" s="15">
        <f>'2011-2012'!J11</f>
        <v>534</v>
      </c>
      <c r="H12" s="16">
        <f>'2011-2012'!J12</f>
        <v>106</v>
      </c>
      <c r="I12" s="16">
        <f>'2011-2012'!J8</f>
        <v>4</v>
      </c>
      <c r="J12" s="16">
        <f>'2011-2012'!J9</f>
        <v>14</v>
      </c>
      <c r="K12" s="16">
        <f>'2011-2012'!J10</f>
        <v>10</v>
      </c>
      <c r="L12" s="15"/>
      <c r="M12" s="16"/>
      <c r="N12" s="16"/>
      <c r="O12" s="16"/>
      <c r="P12" s="16"/>
      <c r="Q12" s="15"/>
      <c r="R12" s="16"/>
      <c r="S12" s="16"/>
      <c r="T12" s="16"/>
      <c r="U12" s="17"/>
    </row>
    <row r="13" spans="1:21" ht="12.75">
      <c r="A13" s="14" t="s">
        <v>49</v>
      </c>
      <c r="B13" s="15">
        <f>'2011-2012'!K11</f>
        <v>504</v>
      </c>
      <c r="C13" s="16">
        <f>'2011-2012'!K12</f>
        <v>100</v>
      </c>
      <c r="D13" s="16">
        <f>'2011-2012'!K8</f>
        <v>6</v>
      </c>
      <c r="E13" s="16">
        <f>'2011-2012'!K9</f>
        <v>11</v>
      </c>
      <c r="F13" s="16">
        <f>'2011-2012'!K10</f>
        <v>11</v>
      </c>
      <c r="G13" s="15">
        <f>'2011-2012'!L11</f>
        <v>619</v>
      </c>
      <c r="H13" s="16">
        <f>'2011-2012'!L12</f>
        <v>123</v>
      </c>
      <c r="I13" s="16">
        <f>'2011-2012'!L8</f>
        <v>9</v>
      </c>
      <c r="J13" s="16">
        <f>'2011-2012'!L9</f>
        <v>17</v>
      </c>
      <c r="K13" s="16">
        <f>'2011-2012'!L10</f>
        <v>8</v>
      </c>
      <c r="L13" s="15"/>
      <c r="M13" s="16"/>
      <c r="N13" s="16"/>
      <c r="O13" s="16"/>
      <c r="P13" s="16"/>
      <c r="Q13" s="15"/>
      <c r="R13" s="16"/>
      <c r="S13" s="16"/>
      <c r="T13" s="16"/>
      <c r="U13" s="17"/>
    </row>
    <row r="14" spans="1:21" ht="12.75">
      <c r="A14" s="14" t="s">
        <v>50</v>
      </c>
      <c r="B14" s="15">
        <f>'2011-2012'!M11</f>
        <v>552</v>
      </c>
      <c r="C14" s="16">
        <f>'2011-2012'!M12</f>
        <v>110</v>
      </c>
      <c r="D14" s="16">
        <f>'2011-2012'!M8</f>
        <v>8</v>
      </c>
      <c r="E14" s="16">
        <f>'2011-2012'!M9</f>
        <v>12</v>
      </c>
      <c r="F14" s="16">
        <f>'2011-2012'!M10</f>
        <v>9</v>
      </c>
      <c r="G14" s="15">
        <f>'2011-2012'!N11</f>
        <v>689</v>
      </c>
      <c r="H14" s="16">
        <f>'2011-2012'!N12</f>
        <v>137</v>
      </c>
      <c r="I14" s="16">
        <f>'2011-2012'!N8</f>
        <v>12</v>
      </c>
      <c r="J14" s="16">
        <f>'2011-2012'!N9</f>
        <v>17</v>
      </c>
      <c r="K14" s="16">
        <f>'2011-2012'!N10</f>
        <v>10</v>
      </c>
      <c r="L14" s="15"/>
      <c r="M14" s="16"/>
      <c r="N14" s="16"/>
      <c r="O14" s="16"/>
      <c r="P14" s="16"/>
      <c r="Q14" s="15"/>
      <c r="R14" s="16"/>
      <c r="S14" s="16"/>
      <c r="T14" s="16"/>
      <c r="U14" s="17"/>
    </row>
    <row r="15" spans="1:21" ht="12.75">
      <c r="A15" s="14" t="s">
        <v>51</v>
      </c>
      <c r="B15" s="15">
        <f>'2011-2012'!O11</f>
        <v>536</v>
      </c>
      <c r="C15" s="16">
        <f>'2011-2012'!O12</f>
        <v>107</v>
      </c>
      <c r="D15" s="16">
        <f>'2011-2012'!O8</f>
        <v>9</v>
      </c>
      <c r="E15" s="16">
        <f>'2011-2012'!O9</f>
        <v>12</v>
      </c>
      <c r="F15" s="16">
        <f>'2011-2012'!O10</f>
        <v>7</v>
      </c>
      <c r="G15" s="15">
        <f>'2011-2012'!P11</f>
        <v>610</v>
      </c>
      <c r="H15" s="16">
        <f>'2011-2012'!P12</f>
        <v>122</v>
      </c>
      <c r="I15" s="16">
        <f>'2011-2012'!P8</f>
        <v>6</v>
      </c>
      <c r="J15" s="16">
        <f>'2011-2012'!P9</f>
        <v>15</v>
      </c>
      <c r="K15" s="16">
        <f>'2011-2012'!P10</f>
        <v>7</v>
      </c>
      <c r="L15" s="15"/>
      <c r="M15" s="16"/>
      <c r="N15" s="16"/>
      <c r="O15" s="16"/>
      <c r="P15" s="16"/>
      <c r="Q15" s="15"/>
      <c r="R15" s="16"/>
      <c r="S15" s="16"/>
      <c r="T15" s="16"/>
      <c r="U15" s="17"/>
    </row>
    <row r="16" spans="1:21" ht="12.75">
      <c r="A16" s="14" t="s">
        <v>52</v>
      </c>
      <c r="B16" s="15">
        <f>'2011-2012'!Q11</f>
        <v>536</v>
      </c>
      <c r="C16" s="16">
        <f>'2011-2012'!Q12</f>
        <v>107</v>
      </c>
      <c r="D16" s="16">
        <f>'2011-2012'!Q8</f>
        <v>6</v>
      </c>
      <c r="E16" s="16">
        <f>'2011-2012'!Q9</f>
        <v>10</v>
      </c>
      <c r="F16" s="16">
        <f>'2011-2012'!Q10</f>
        <v>3</v>
      </c>
      <c r="G16" s="15">
        <f>'2011-2012'!R11</f>
        <v>665</v>
      </c>
      <c r="H16" s="16">
        <f>'2011-2012'!R12</f>
        <v>133</v>
      </c>
      <c r="I16" s="16">
        <f>'2011-2012'!R8</f>
        <v>13</v>
      </c>
      <c r="J16" s="16">
        <f>'2011-2012'!R9</f>
        <v>15</v>
      </c>
      <c r="K16" s="16">
        <f>'2011-2012'!R10</f>
        <v>7</v>
      </c>
      <c r="L16" s="15"/>
      <c r="M16" s="16"/>
      <c r="N16" s="16"/>
      <c r="O16" s="16"/>
      <c r="P16" s="16"/>
      <c r="Q16" s="15"/>
      <c r="R16" s="16"/>
      <c r="S16" s="16"/>
      <c r="T16" s="16"/>
      <c r="U16" s="17"/>
    </row>
    <row r="17" spans="1:21" ht="12.75">
      <c r="A17" s="14" t="s">
        <v>53</v>
      </c>
      <c r="B17" s="15">
        <f>'2011-2012'!S11</f>
        <v>622</v>
      </c>
      <c r="C17" s="16">
        <f>'2011-2012'!S12</f>
        <v>124</v>
      </c>
      <c r="D17" s="16">
        <f>'2011-2012'!S8</f>
        <v>10</v>
      </c>
      <c r="E17" s="16">
        <f>'2011-2012'!S9</f>
        <v>14</v>
      </c>
      <c r="F17" s="16">
        <f>'2011-2012'!S10</f>
        <v>4</v>
      </c>
      <c r="G17" s="15">
        <f>'2011-2012'!T11</f>
        <v>658</v>
      </c>
      <c r="H17" s="16">
        <f>'2011-2012'!T12</f>
        <v>131</v>
      </c>
      <c r="I17" s="16">
        <f>'2011-2012'!T8</f>
        <v>13</v>
      </c>
      <c r="J17" s="16">
        <f>'2011-2012'!T9</f>
        <v>11</v>
      </c>
      <c r="K17" s="16">
        <f>'2011-2012'!T10</f>
        <v>3</v>
      </c>
      <c r="L17" s="15"/>
      <c r="M17" s="16"/>
      <c r="N17" s="16"/>
      <c r="O17" s="16"/>
      <c r="P17" s="16"/>
      <c r="Q17" s="15"/>
      <c r="R17" s="16"/>
      <c r="S17" s="16"/>
      <c r="T17" s="16"/>
      <c r="U17" s="17"/>
    </row>
    <row r="18" spans="1:21" ht="12.75">
      <c r="A18" s="14" t="s">
        <v>54</v>
      </c>
      <c r="B18" s="15">
        <f>'2011-2012'!U11</f>
        <v>572</v>
      </c>
      <c r="C18" s="16">
        <f>'2011-2012'!U12</f>
        <v>114</v>
      </c>
      <c r="D18" s="16">
        <f>'2011-2012'!U8</f>
        <v>8</v>
      </c>
      <c r="E18" s="16">
        <f>'2011-2012'!U9</f>
        <v>10</v>
      </c>
      <c r="F18" s="16">
        <f>'2011-2012'!U10</f>
        <v>2</v>
      </c>
      <c r="G18" s="15">
        <f>'2011-2012'!V11</f>
        <v>625</v>
      </c>
      <c r="H18" s="16">
        <f>'2011-2012'!V12</f>
        <v>125</v>
      </c>
      <c r="I18" s="16">
        <f>'2011-2012'!V8</f>
        <v>11</v>
      </c>
      <c r="J18" s="16">
        <f>'2011-2012'!V9</f>
        <v>13</v>
      </c>
      <c r="K18" s="16">
        <f>'2011-2012'!V10</f>
        <v>5</v>
      </c>
      <c r="L18" s="15"/>
      <c r="M18" s="16"/>
      <c r="N18" s="16"/>
      <c r="O18" s="16"/>
      <c r="P18" s="16"/>
      <c r="Q18" s="15"/>
      <c r="R18" s="16"/>
      <c r="S18" s="16"/>
      <c r="T18" s="16"/>
      <c r="U18" s="17"/>
    </row>
    <row r="19" spans="1:21" ht="12.75">
      <c r="A19" s="14" t="s">
        <v>55</v>
      </c>
      <c r="B19" s="15">
        <f>'2011-2012'!W11</f>
        <v>619</v>
      </c>
      <c r="C19" s="16">
        <f>'2011-2012'!W12</f>
        <v>123</v>
      </c>
      <c r="D19" s="16">
        <f>'2011-2012'!W8</f>
        <v>8</v>
      </c>
      <c r="E19" s="16">
        <f>'2011-2012'!W9</f>
        <v>12</v>
      </c>
      <c r="F19" s="16">
        <f>'2011-2012'!W10</f>
        <v>4</v>
      </c>
      <c r="G19" s="15">
        <f>'2011-2012'!X11</f>
        <v>694</v>
      </c>
      <c r="H19" s="16">
        <f>'2011-2012'!X12</f>
        <v>138</v>
      </c>
      <c r="I19" s="16">
        <f>'2011-2012'!X8</f>
        <v>11</v>
      </c>
      <c r="J19" s="16">
        <f>'2011-2012'!X9</f>
        <v>14</v>
      </c>
      <c r="K19" s="16">
        <f>'2011-2012'!X10</f>
        <v>2</v>
      </c>
      <c r="L19" s="15"/>
      <c r="M19" s="16"/>
      <c r="N19" s="16"/>
      <c r="O19" s="16"/>
      <c r="P19" s="16"/>
      <c r="Q19" s="15"/>
      <c r="R19" s="16"/>
      <c r="S19" s="16"/>
      <c r="T19" s="16"/>
      <c r="U19" s="17"/>
    </row>
    <row r="20" spans="1:21" ht="12.75">
      <c r="A20" s="14" t="s">
        <v>56</v>
      </c>
      <c r="B20" s="15">
        <f>'2011-2012'!Y11</f>
        <v>602</v>
      </c>
      <c r="C20" s="16">
        <f>'2011-2012'!Y12</f>
        <v>120</v>
      </c>
      <c r="D20" s="16">
        <f>'2011-2012'!Y8</f>
        <v>9</v>
      </c>
      <c r="E20" s="16">
        <f>'2011-2012'!Y9</f>
        <v>17</v>
      </c>
      <c r="F20" s="16">
        <f>'2011-2012'!Y10</f>
        <v>4</v>
      </c>
      <c r="G20" s="15">
        <f>'2011-2012'!Z11</f>
        <v>563</v>
      </c>
      <c r="H20" s="16">
        <f>'2011-2012'!Z12</f>
        <v>112</v>
      </c>
      <c r="I20" s="16">
        <f>'2011-2012'!Z8</f>
        <v>6</v>
      </c>
      <c r="J20" s="16">
        <f>'2011-2012'!Z9</f>
        <v>11</v>
      </c>
      <c r="K20" s="16">
        <f>'2011-2012'!Z10</f>
        <v>9</v>
      </c>
      <c r="L20" s="15"/>
      <c r="M20" s="16"/>
      <c r="N20" s="16"/>
      <c r="O20" s="16"/>
      <c r="P20" s="16"/>
      <c r="Q20" s="15"/>
      <c r="R20" s="16"/>
      <c r="S20" s="16"/>
      <c r="T20" s="16"/>
      <c r="U20" s="17"/>
    </row>
    <row r="21" spans="1:21" ht="12.75">
      <c r="A21" s="14" t="s">
        <v>57</v>
      </c>
      <c r="B21" s="15">
        <f>'2011-2012'!AA11</f>
        <v>568</v>
      </c>
      <c r="C21" s="16">
        <f>'2011-2012'!AA12</f>
        <v>113</v>
      </c>
      <c r="D21" s="16">
        <f>'2011-2012'!AA8</f>
        <v>7</v>
      </c>
      <c r="E21" s="16">
        <f>'2011-2012'!AA9</f>
        <v>12</v>
      </c>
      <c r="F21" s="16">
        <f>'2011-2012'!AA10</f>
        <v>8</v>
      </c>
      <c r="G21" s="15">
        <f>'2011-2012'!AB11</f>
        <v>725</v>
      </c>
      <c r="H21" s="16">
        <f>'2011-2012'!AB12</f>
        <v>145</v>
      </c>
      <c r="I21" s="16">
        <f>'2011-2012'!AB8</f>
        <v>15</v>
      </c>
      <c r="J21" s="16">
        <f>'2011-2012'!AB9</f>
        <v>14</v>
      </c>
      <c r="K21" s="16">
        <f>'2011-2012'!AB10</f>
        <v>4</v>
      </c>
      <c r="L21" s="15"/>
      <c r="M21" s="16"/>
      <c r="N21" s="16"/>
      <c r="O21" s="16"/>
      <c r="P21" s="16"/>
      <c r="Q21" s="15"/>
      <c r="R21" s="16"/>
      <c r="S21" s="16"/>
      <c r="T21" s="16"/>
      <c r="U21" s="17"/>
    </row>
    <row r="22" spans="1:21" ht="12.75">
      <c r="A22" s="14" t="s">
        <v>58</v>
      </c>
      <c r="B22" s="15">
        <f>'2011-2012'!AC11</f>
        <v>675</v>
      </c>
      <c r="C22" s="16">
        <f>'2011-2012'!AC12</f>
        <v>135</v>
      </c>
      <c r="D22" s="16">
        <f>'2011-2012'!AC8</f>
        <v>15</v>
      </c>
      <c r="E22" s="16">
        <f>'2011-2012'!AC9</f>
        <v>10</v>
      </c>
      <c r="F22" s="16">
        <f>'2011-2012'!AC10</f>
        <v>4</v>
      </c>
      <c r="G22" s="15">
        <f>'2011-2012'!AD11</f>
        <v>567</v>
      </c>
      <c r="H22" s="16">
        <f>'2011-2012'!AD12</f>
        <v>113</v>
      </c>
      <c r="I22" s="16">
        <f>'2011-2012'!AD8</f>
        <v>12</v>
      </c>
      <c r="J22" s="16">
        <f>'2011-2012'!AD9</f>
        <v>7</v>
      </c>
      <c r="K22" s="16">
        <f>'2011-2012'!AD10</f>
        <v>8</v>
      </c>
      <c r="L22" s="15"/>
      <c r="M22" s="16"/>
      <c r="N22" s="16"/>
      <c r="O22" s="16"/>
      <c r="P22" s="16"/>
      <c r="Q22" s="15"/>
      <c r="R22" s="16"/>
      <c r="S22" s="16"/>
      <c r="T22" s="16"/>
      <c r="U22" s="17"/>
    </row>
    <row r="23" spans="1:21" s="93" customFormat="1" ht="12.75">
      <c r="A23" s="89" t="s">
        <v>90</v>
      </c>
      <c r="B23" s="90">
        <f>'2012-2013'!B11</f>
        <v>640</v>
      </c>
      <c r="C23" s="91">
        <f>'2012-2013'!B12</f>
        <v>128</v>
      </c>
      <c r="D23" s="91">
        <f>'2012-2013'!B8</f>
        <v>10</v>
      </c>
      <c r="E23" s="91">
        <f>'2012-2013'!B9</f>
        <v>16</v>
      </c>
      <c r="F23" s="91">
        <f>'2012-2013'!B10</f>
        <v>4</v>
      </c>
      <c r="G23" s="90">
        <f>'2012-2013'!C11</f>
        <v>583</v>
      </c>
      <c r="H23" s="91">
        <f>'2012-2013'!C12</f>
        <v>116</v>
      </c>
      <c r="I23" s="91">
        <f>'2012-2013'!C8</f>
        <v>9</v>
      </c>
      <c r="J23" s="91">
        <f>'2012-2013'!C9</f>
        <v>10</v>
      </c>
      <c r="K23" s="91">
        <f>'2012-2013'!C10</f>
        <v>3</v>
      </c>
      <c r="L23" s="90"/>
      <c r="M23" s="91"/>
      <c r="N23" s="91"/>
      <c r="O23" s="91"/>
      <c r="P23" s="91"/>
      <c r="Q23" s="90"/>
      <c r="R23" s="91"/>
      <c r="S23" s="91"/>
      <c r="T23" s="91"/>
      <c r="U23" s="92"/>
    </row>
    <row r="24" spans="1:21" s="93" customFormat="1" ht="12.75">
      <c r="A24" s="89" t="s">
        <v>91</v>
      </c>
      <c r="B24" s="90">
        <f>'2012-2013'!E11</f>
        <v>667</v>
      </c>
      <c r="C24" s="91">
        <f>'2012-2013'!E12</f>
        <v>133</v>
      </c>
      <c r="D24" s="91">
        <f>'2012-2013'!E8</f>
        <v>9</v>
      </c>
      <c r="E24" s="91">
        <f>'2012-2013'!E9</f>
        <v>16</v>
      </c>
      <c r="F24" s="91">
        <f>'2012-2013'!E10</f>
        <v>6</v>
      </c>
      <c r="G24" s="90">
        <f>'2012-2013'!D11</f>
        <v>559</v>
      </c>
      <c r="H24" s="91">
        <f>'2012-2013'!D12</f>
        <v>111</v>
      </c>
      <c r="I24" s="91">
        <f>'2012-2013'!D8</f>
        <v>6</v>
      </c>
      <c r="J24" s="91">
        <f>'2012-2013'!D9</f>
        <v>12</v>
      </c>
      <c r="K24" s="91">
        <f>'2012-2013'!D10</f>
        <v>6</v>
      </c>
      <c r="L24" s="90"/>
      <c r="M24" s="91"/>
      <c r="N24" s="91"/>
      <c r="O24" s="91"/>
      <c r="P24" s="91"/>
      <c r="Q24" s="90"/>
      <c r="R24" s="91"/>
      <c r="S24" s="91"/>
      <c r="T24" s="91"/>
      <c r="U24" s="92"/>
    </row>
    <row r="25" spans="1:21" s="93" customFormat="1" ht="12.75">
      <c r="A25" s="89" t="s">
        <v>92</v>
      </c>
      <c r="B25" s="90">
        <f>'2012-2013'!I11</f>
        <v>626</v>
      </c>
      <c r="C25" s="91">
        <f>'2012-2013'!I12</f>
        <v>125</v>
      </c>
      <c r="D25" s="91">
        <f>'2012-2013'!I8</f>
        <v>11</v>
      </c>
      <c r="E25" s="91">
        <f>'2012-2013'!I9</f>
        <v>14</v>
      </c>
      <c r="F25" s="91">
        <f>'2012-2013'!I10</f>
        <v>2</v>
      </c>
      <c r="G25" s="90">
        <f>'2012-2013'!J11</f>
        <v>563</v>
      </c>
      <c r="H25" s="91">
        <f>'2012-2013'!J12</f>
        <v>112</v>
      </c>
      <c r="I25" s="91">
        <f>'2012-2013'!J8</f>
        <v>5</v>
      </c>
      <c r="J25" s="91">
        <f>'2012-2013'!J9</f>
        <v>14</v>
      </c>
      <c r="K25" s="91">
        <f>'2012-2013'!J10</f>
        <v>5</v>
      </c>
      <c r="L25" s="90"/>
      <c r="M25" s="91"/>
      <c r="N25" s="91"/>
      <c r="O25" s="91"/>
      <c r="P25" s="91"/>
      <c r="Q25" s="90"/>
      <c r="R25" s="91"/>
      <c r="S25" s="91"/>
      <c r="T25" s="91"/>
      <c r="U25" s="92"/>
    </row>
    <row r="26" spans="1:21" s="93" customFormat="1" ht="12.75">
      <c r="A26" s="89" t="s">
        <v>93</v>
      </c>
      <c r="B26" s="90">
        <f>'2012-2013'!K11</f>
        <v>681</v>
      </c>
      <c r="C26" s="91">
        <f>'2012-2013'!K12</f>
        <v>136</v>
      </c>
      <c r="D26" s="91">
        <f>'2012-2013'!K8</f>
        <v>14</v>
      </c>
      <c r="E26" s="91">
        <f>'2012-2013'!K9</f>
        <v>9</v>
      </c>
      <c r="F26" s="91">
        <f>'2012-2013'!K10</f>
        <v>4</v>
      </c>
      <c r="G26" s="90">
        <f>'2012-2013'!L11</f>
        <v>546</v>
      </c>
      <c r="H26" s="91">
        <f>'2012-2013'!L12</f>
        <v>109</v>
      </c>
      <c r="I26" s="91">
        <f>'2012-2013'!L8</f>
        <v>7</v>
      </c>
      <c r="J26" s="91">
        <f>'2012-2013'!L9</f>
        <v>11</v>
      </c>
      <c r="K26" s="91">
        <f>'2012-2013'!L10</f>
        <v>2</v>
      </c>
      <c r="L26" s="90"/>
      <c r="M26" s="91"/>
      <c r="N26" s="91"/>
      <c r="O26" s="91"/>
      <c r="P26" s="91"/>
      <c r="Q26" s="90"/>
      <c r="R26" s="91"/>
      <c r="S26" s="91"/>
      <c r="T26" s="91"/>
      <c r="U26" s="92"/>
    </row>
    <row r="27" spans="1:21" s="93" customFormat="1" ht="12.75">
      <c r="A27" s="89" t="s">
        <v>94</v>
      </c>
      <c r="B27" s="90">
        <f>'2012-2013'!O11</f>
        <v>619</v>
      </c>
      <c r="C27" s="91">
        <f>'2012-2013'!O12</f>
        <v>123</v>
      </c>
      <c r="D27" s="91">
        <f>'2012-2013'!O8</f>
        <v>14</v>
      </c>
      <c r="E27" s="91">
        <f>'2012-2013'!O9</f>
        <v>9</v>
      </c>
      <c r="F27" s="91">
        <f>'2012-2013'!O10</f>
        <v>3</v>
      </c>
      <c r="G27" s="90">
        <f>'2012-2013'!P11</f>
        <v>539</v>
      </c>
      <c r="H27" s="91">
        <f>'2012-2013'!P12</f>
        <v>107</v>
      </c>
      <c r="I27" s="91">
        <f>'2012-2013'!P8</f>
        <v>12</v>
      </c>
      <c r="J27" s="91">
        <f>'2012-2013'!P9</f>
        <v>6</v>
      </c>
      <c r="K27" s="91">
        <f>'2012-2013'!P10</f>
        <v>8</v>
      </c>
      <c r="L27" s="90"/>
      <c r="M27" s="91"/>
      <c r="N27" s="91"/>
      <c r="O27" s="91"/>
      <c r="P27" s="91"/>
      <c r="Q27" s="90"/>
      <c r="R27" s="91"/>
      <c r="S27" s="91"/>
      <c r="T27" s="91"/>
      <c r="U27" s="92"/>
    </row>
    <row r="28" spans="1:21" s="93" customFormat="1" ht="12.75">
      <c r="A28" s="89" t="s">
        <v>95</v>
      </c>
      <c r="B28" s="90">
        <f>'2012-2013'!Q11</f>
        <v>654</v>
      </c>
      <c r="C28" s="91">
        <f>'2012-2013'!Q12</f>
        <v>130</v>
      </c>
      <c r="D28" s="91">
        <f>'2012-2013'!Q8</f>
        <v>15</v>
      </c>
      <c r="E28" s="91">
        <f>'2012-2013'!Q9</f>
        <v>7</v>
      </c>
      <c r="F28" s="91">
        <f>'2012-2013'!Q10</f>
        <v>6</v>
      </c>
      <c r="G28" s="90">
        <f>'2012-2013'!R11</f>
        <v>622</v>
      </c>
      <c r="H28" s="91">
        <f>'2012-2013'!R12</f>
        <v>124</v>
      </c>
      <c r="I28" s="91">
        <f>'2012-2013'!R8</f>
        <v>12</v>
      </c>
      <c r="J28" s="91">
        <f>'2012-2013'!R9</f>
        <v>13</v>
      </c>
      <c r="K28" s="91">
        <f>'2012-2013'!R10</f>
        <v>5</v>
      </c>
      <c r="L28" s="90"/>
      <c r="M28" s="91"/>
      <c r="N28" s="91"/>
      <c r="O28" s="91"/>
      <c r="P28" s="91"/>
      <c r="Q28" s="90"/>
      <c r="R28" s="91"/>
      <c r="S28" s="91"/>
      <c r="T28" s="91"/>
      <c r="U28" s="92"/>
    </row>
    <row r="29" spans="1:21" s="93" customFormat="1" ht="12.75">
      <c r="A29" s="89" t="s">
        <v>96</v>
      </c>
      <c r="B29" s="90">
        <f>'2012-2013'!S11</f>
        <v>644</v>
      </c>
      <c r="C29" s="91">
        <f>'2012-2013'!S12</f>
        <v>128</v>
      </c>
      <c r="D29" s="91">
        <f>'2012-2013'!S8</f>
        <v>11</v>
      </c>
      <c r="E29" s="91">
        <f>'2012-2013'!S9</f>
        <v>11</v>
      </c>
      <c r="F29" s="91">
        <f>'2012-2013'!S10</f>
        <v>1</v>
      </c>
      <c r="G29" s="90">
        <f>'2012-2013'!T11</f>
        <v>609</v>
      </c>
      <c r="H29" s="91">
        <f>'2012-2013'!T12</f>
        <v>121</v>
      </c>
      <c r="I29" s="91">
        <f>'2012-2013'!T8</f>
        <v>5</v>
      </c>
      <c r="J29" s="91">
        <f>'2012-2013'!T9</f>
        <v>15</v>
      </c>
      <c r="K29" s="91">
        <f>'2012-2013'!T10</f>
        <v>2</v>
      </c>
      <c r="L29" s="90"/>
      <c r="M29" s="91"/>
      <c r="N29" s="91"/>
      <c r="O29" s="91"/>
      <c r="P29" s="91"/>
      <c r="Q29" s="90"/>
      <c r="R29" s="91"/>
      <c r="S29" s="91"/>
      <c r="T29" s="91"/>
      <c r="U29" s="92"/>
    </row>
    <row r="30" spans="1:21" s="93" customFormat="1" ht="12.75">
      <c r="A30" s="89" t="s">
        <v>97</v>
      </c>
      <c r="B30" s="90">
        <f>'2012-2013'!U11</f>
        <v>559</v>
      </c>
      <c r="C30" s="91">
        <f>'2012-2013'!U12</f>
        <v>111</v>
      </c>
      <c r="D30" s="91">
        <f>'2012-2013'!U8</f>
        <v>9</v>
      </c>
      <c r="E30" s="91">
        <f>'2012-2013'!U9</f>
        <v>8</v>
      </c>
      <c r="F30" s="91">
        <f>'2012-2013'!U10</f>
        <v>4</v>
      </c>
      <c r="G30" s="90">
        <f>'2012-2013'!V11</f>
        <v>553</v>
      </c>
      <c r="H30" s="91">
        <f>'2012-2013'!V12</f>
        <v>110</v>
      </c>
      <c r="I30" s="91">
        <f>'2012-2013'!V8</f>
        <v>6</v>
      </c>
      <c r="J30" s="91">
        <f>'2012-2013'!V9</f>
        <v>11</v>
      </c>
      <c r="K30" s="91">
        <f>'2012-2013'!V10</f>
        <v>4</v>
      </c>
      <c r="L30" s="90"/>
      <c r="M30" s="91"/>
      <c r="N30" s="91"/>
      <c r="O30" s="91"/>
      <c r="P30" s="91"/>
      <c r="Q30" s="90"/>
      <c r="R30" s="91"/>
      <c r="S30" s="91"/>
      <c r="T30" s="91"/>
      <c r="U30" s="92"/>
    </row>
    <row r="31" spans="1:21" s="93" customFormat="1" ht="12.75">
      <c r="A31" s="89" t="s">
        <v>98</v>
      </c>
      <c r="B31" s="90">
        <f>'2012-2013'!X11</f>
        <v>571</v>
      </c>
      <c r="C31" s="91">
        <f>'2012-2013'!X12</f>
        <v>114</v>
      </c>
      <c r="D31" s="91">
        <f>'2012-2013'!X8</f>
        <v>5</v>
      </c>
      <c r="E31" s="91">
        <f>'2012-2013'!X9</f>
        <v>13</v>
      </c>
      <c r="F31" s="91">
        <f>'2012-2013'!X10</f>
        <v>2</v>
      </c>
      <c r="G31" s="90">
        <f>'2012-2013'!W11</f>
        <v>615</v>
      </c>
      <c r="H31" s="91">
        <f>'2012-2013'!W12</f>
        <v>123</v>
      </c>
      <c r="I31" s="91">
        <f>'2012-2013'!W8</f>
        <v>10</v>
      </c>
      <c r="J31" s="91">
        <f>'2012-2013'!W9</f>
        <v>14</v>
      </c>
      <c r="K31" s="91">
        <f>'2012-2013'!W10</f>
        <v>4</v>
      </c>
      <c r="L31" s="90"/>
      <c r="M31" s="91"/>
      <c r="N31" s="91"/>
      <c r="O31" s="91"/>
      <c r="P31" s="91"/>
      <c r="Q31" s="90"/>
      <c r="R31" s="91"/>
      <c r="S31" s="91"/>
      <c r="T31" s="91"/>
      <c r="U31" s="92"/>
    </row>
    <row r="32" spans="1:21" s="93" customFormat="1" ht="12.75">
      <c r="A32" s="89" t="s">
        <v>99</v>
      </c>
      <c r="B32" s="90">
        <f>'2012-2013'!AB11</f>
        <v>644</v>
      </c>
      <c r="C32" s="91">
        <f>'2012-2013'!AB12</f>
        <v>128</v>
      </c>
      <c r="D32" s="91">
        <f>'2012-2013'!AB8</f>
        <v>8</v>
      </c>
      <c r="E32" s="91">
        <f>'2012-2013'!AB9</f>
        <v>18</v>
      </c>
      <c r="F32" s="91">
        <f>'2012-2013'!AB10</f>
        <v>0</v>
      </c>
      <c r="G32" s="90">
        <f>'2012-2013'!AC11</f>
        <v>677</v>
      </c>
      <c r="H32" s="91">
        <f>'2012-2013'!AC12</f>
        <v>135</v>
      </c>
      <c r="I32" s="91">
        <f>'2012-2013'!AC8</f>
        <v>11</v>
      </c>
      <c r="J32" s="91">
        <f>'2012-2013'!AC9</f>
        <v>15</v>
      </c>
      <c r="K32" s="91">
        <f>'2012-2013'!AC10</f>
        <v>2</v>
      </c>
      <c r="L32" s="90"/>
      <c r="M32" s="91"/>
      <c r="N32" s="91"/>
      <c r="O32" s="91"/>
      <c r="P32" s="91"/>
      <c r="Q32" s="90"/>
      <c r="R32" s="91"/>
      <c r="S32" s="91"/>
      <c r="T32" s="91"/>
      <c r="U32" s="92"/>
    </row>
    <row r="33" spans="1:21" s="93" customFormat="1" ht="12.75">
      <c r="A33" s="89" t="s">
        <v>100</v>
      </c>
      <c r="B33" s="90">
        <f>'2012-2013'!AD11</f>
        <v>570</v>
      </c>
      <c r="C33" s="91">
        <f>'2012-2013'!AD12</f>
        <v>114</v>
      </c>
      <c r="D33" s="91">
        <f>'2012-2013'!AD8</f>
        <v>6</v>
      </c>
      <c r="E33" s="91">
        <f>'2012-2013'!AD9</f>
        <v>12</v>
      </c>
      <c r="F33" s="91">
        <f>'2012-2013'!AD10</f>
        <v>1</v>
      </c>
      <c r="G33" s="90">
        <f>'2012-2013'!AE11</f>
        <v>660</v>
      </c>
      <c r="H33" s="91">
        <f>'2012-2013'!AE12</f>
        <v>132</v>
      </c>
      <c r="I33" s="91">
        <f>'2012-2013'!AE8</f>
        <v>11</v>
      </c>
      <c r="J33" s="91">
        <f>'2012-2013'!AE9</f>
        <v>15</v>
      </c>
      <c r="K33" s="91">
        <f>'2012-2013'!AE10</f>
        <v>4</v>
      </c>
      <c r="L33" s="90"/>
      <c r="M33" s="91"/>
      <c r="N33" s="91"/>
      <c r="O33" s="91"/>
      <c r="P33" s="91"/>
      <c r="Q33" s="90"/>
      <c r="R33" s="91"/>
      <c r="S33" s="91"/>
      <c r="T33" s="91"/>
      <c r="U33" s="92"/>
    </row>
    <row r="34" spans="1:21" s="93" customFormat="1" ht="12.75">
      <c r="A34" s="89" t="s">
        <v>101</v>
      </c>
      <c r="B34" s="90">
        <f>'2012-2013'!AF11</f>
        <v>606</v>
      </c>
      <c r="C34" s="91">
        <f>'2012-2013'!AF12</f>
        <v>121</v>
      </c>
      <c r="D34" s="91">
        <f>'2012-2013'!AF8</f>
        <v>7</v>
      </c>
      <c r="E34" s="91">
        <f>'2012-2013'!AF9</f>
        <v>14</v>
      </c>
      <c r="F34" s="91">
        <f>'2012-2013'!AF10</f>
        <v>6</v>
      </c>
      <c r="G34" s="90">
        <f>'2012-2013'!AG11</f>
        <v>567</v>
      </c>
      <c r="H34" s="91">
        <f>'2012-2013'!AG12</f>
        <v>113</v>
      </c>
      <c r="I34" s="91">
        <f>'2012-2013'!AG8</f>
        <v>9</v>
      </c>
      <c r="J34" s="91">
        <f>'2012-2013'!AG9</f>
        <v>10</v>
      </c>
      <c r="K34" s="91">
        <f>'2012-2013'!AG10</f>
        <v>1</v>
      </c>
      <c r="L34" s="90"/>
      <c r="M34" s="91"/>
      <c r="N34" s="91"/>
      <c r="O34" s="91"/>
      <c r="P34" s="91"/>
      <c r="Q34" s="90"/>
      <c r="R34" s="91"/>
      <c r="S34" s="91"/>
      <c r="T34" s="91"/>
      <c r="U34" s="92"/>
    </row>
    <row r="35" spans="1:21" s="93" customFormat="1" ht="12.75">
      <c r="A35" s="89" t="s">
        <v>102</v>
      </c>
      <c r="B35" s="90">
        <f>'2012-2013'!AH11</f>
        <v>683</v>
      </c>
      <c r="C35" s="91">
        <f>'2012-2013'!AH12</f>
        <v>136</v>
      </c>
      <c r="D35" s="91">
        <f>'2012-2013'!AH8</f>
        <v>13</v>
      </c>
      <c r="E35" s="91">
        <f>'2012-2013'!AH9</f>
        <v>13</v>
      </c>
      <c r="F35" s="91">
        <f>'2012-2013'!AH10</f>
        <v>2</v>
      </c>
      <c r="G35" s="90">
        <f>'2012-2013'!AI11</f>
        <v>695</v>
      </c>
      <c r="H35" s="91">
        <f>'2012-2013'!AI12</f>
        <v>139</v>
      </c>
      <c r="I35" s="91">
        <f>'2012-2013'!AI8</f>
        <v>17</v>
      </c>
      <c r="J35" s="91">
        <f>'2012-2013'!AI9</f>
        <v>10</v>
      </c>
      <c r="K35" s="91">
        <f>'2012-2013'!AI10</f>
        <v>7</v>
      </c>
      <c r="L35" s="90"/>
      <c r="M35" s="91"/>
      <c r="N35" s="91"/>
      <c r="O35" s="91"/>
      <c r="P35" s="91"/>
      <c r="Q35" s="90"/>
      <c r="R35" s="91"/>
      <c r="S35" s="91"/>
      <c r="T35" s="91"/>
      <c r="U35" s="92"/>
    </row>
    <row r="36" spans="1:21" s="93" customFormat="1" ht="12.75">
      <c r="A36" s="89" t="s">
        <v>103</v>
      </c>
      <c r="B36" s="90">
        <f>'2012-2013'!AJ11</f>
        <v>660</v>
      </c>
      <c r="C36" s="91">
        <f>'3. Saison'!C16</f>
        <v>132</v>
      </c>
      <c r="D36" s="91">
        <f>'3. Saison'!D16</f>
        <v>11</v>
      </c>
      <c r="E36" s="91">
        <f>'3. Saison'!E16</f>
        <v>11</v>
      </c>
      <c r="F36" s="91">
        <f>'3. Saison'!F16</f>
        <v>2</v>
      </c>
      <c r="G36" s="90">
        <f>'3. Saison'!H16</f>
        <v>662</v>
      </c>
      <c r="H36" s="91">
        <f>'3. Saison'!I16</f>
        <v>132</v>
      </c>
      <c r="I36" s="91">
        <f>'3. Saison'!J16</f>
        <v>13</v>
      </c>
      <c r="J36" s="91">
        <f>'3. Saison'!K16</f>
        <v>16</v>
      </c>
      <c r="K36" s="91">
        <f>'3. Saison'!L16</f>
        <v>3</v>
      </c>
      <c r="L36" s="90"/>
      <c r="M36" s="91"/>
      <c r="N36" s="91"/>
      <c r="O36" s="91"/>
      <c r="P36" s="91"/>
      <c r="Q36" s="90"/>
      <c r="R36" s="91"/>
      <c r="S36" s="91"/>
      <c r="T36" s="91"/>
      <c r="U36" s="92"/>
    </row>
    <row r="37" spans="1:21" s="98" customFormat="1" ht="12.75">
      <c r="A37" s="94" t="s">
        <v>120</v>
      </c>
      <c r="B37" s="95">
        <f>'2013-2014'!B11</f>
        <v>594</v>
      </c>
      <c r="C37" s="96">
        <f>'2013-2014'!B12</f>
        <v>118</v>
      </c>
      <c r="D37" s="96">
        <f>'2013-2014'!B8</f>
        <v>8</v>
      </c>
      <c r="E37" s="96">
        <f>'2013-2014'!B9</f>
        <v>12</v>
      </c>
      <c r="F37" s="96">
        <f>'2013-2014'!B10</f>
        <v>5</v>
      </c>
      <c r="G37" s="95">
        <f>'2013-2014'!C11</f>
        <v>617</v>
      </c>
      <c r="H37" s="96">
        <f>'2013-2014'!C12</f>
        <v>123</v>
      </c>
      <c r="I37" s="96">
        <f>'2013-2014'!C8</f>
        <v>12</v>
      </c>
      <c r="J37" s="96">
        <f>'2013-2014'!C9</f>
        <v>11</v>
      </c>
      <c r="K37" s="96">
        <f>'2013-2014'!C10</f>
        <v>3</v>
      </c>
      <c r="L37" s="95"/>
      <c r="M37" s="96"/>
      <c r="N37" s="96"/>
      <c r="O37" s="96"/>
      <c r="P37" s="96"/>
      <c r="Q37" s="95"/>
      <c r="R37" s="96"/>
      <c r="S37" s="96"/>
      <c r="T37" s="96"/>
      <c r="U37" s="97"/>
    </row>
    <row r="38" spans="1:21" s="98" customFormat="1" ht="12.75">
      <c r="A38" s="94" t="s">
        <v>121</v>
      </c>
      <c r="B38" s="95">
        <f>'2013-2014'!E11</f>
        <v>565</v>
      </c>
      <c r="C38" s="96">
        <f>'2013-2014'!E12</f>
        <v>113</v>
      </c>
      <c r="D38" s="96">
        <f>'2013-2014'!E8</f>
        <v>8</v>
      </c>
      <c r="E38" s="96">
        <f>'2013-2014'!E9</f>
        <v>13</v>
      </c>
      <c r="F38" s="96">
        <f>'2013-2014'!E10</f>
        <v>6</v>
      </c>
      <c r="G38" s="95">
        <f>'2013-2014'!F11</f>
        <v>590</v>
      </c>
      <c r="H38" s="96">
        <f>'2013-2014'!F12</f>
        <v>118</v>
      </c>
      <c r="I38" s="96">
        <f>'2013-2014'!F8</f>
        <v>7</v>
      </c>
      <c r="J38" s="96">
        <f>'2013-2014'!F9</f>
        <v>12</v>
      </c>
      <c r="K38" s="96">
        <f>'2013-2014'!F10</f>
        <v>5</v>
      </c>
      <c r="L38" s="95"/>
      <c r="M38" s="96"/>
      <c r="N38" s="96"/>
      <c r="O38" s="96"/>
      <c r="P38" s="96"/>
      <c r="Q38" s="95"/>
      <c r="R38" s="96"/>
      <c r="S38" s="96"/>
      <c r="T38" s="96"/>
      <c r="U38" s="97"/>
    </row>
    <row r="39" spans="1:21" s="98" customFormat="1" ht="12.75">
      <c r="A39" s="94" t="s">
        <v>122</v>
      </c>
      <c r="B39" s="95">
        <f>'2013-2014'!G11</f>
        <v>692</v>
      </c>
      <c r="C39" s="96">
        <f>'2013-2014'!G12</f>
        <v>138</v>
      </c>
      <c r="D39" s="96">
        <f>'2013-2014'!G8</f>
        <v>7</v>
      </c>
      <c r="E39" s="96">
        <f>'2013-2014'!G9</f>
        <v>23</v>
      </c>
      <c r="F39" s="96">
        <f>'2013-2014'!G10</f>
        <v>2</v>
      </c>
      <c r="G39" s="95">
        <f>'2013-2014'!H11</f>
        <v>629</v>
      </c>
      <c r="H39" s="96">
        <f>'2013-2014'!H12</f>
        <v>125</v>
      </c>
      <c r="I39" s="96">
        <f>'2013-2014'!H8</f>
        <v>11</v>
      </c>
      <c r="J39" s="96">
        <f>'2013-2014'!H9</f>
        <v>12</v>
      </c>
      <c r="K39" s="96">
        <f>'2013-2014'!H10</f>
        <v>1</v>
      </c>
      <c r="L39" s="95"/>
      <c r="M39" s="96"/>
      <c r="N39" s="96"/>
      <c r="O39" s="96"/>
      <c r="P39" s="96"/>
      <c r="Q39" s="95"/>
      <c r="R39" s="96"/>
      <c r="S39" s="96"/>
      <c r="T39" s="96"/>
      <c r="U39" s="97"/>
    </row>
    <row r="40" spans="1:21" ht="12.75">
      <c r="A40" s="14" t="s">
        <v>123</v>
      </c>
      <c r="B40" s="15">
        <f>'2013-2014'!I11</f>
        <v>667</v>
      </c>
      <c r="C40" s="16">
        <f>'2013-2014'!I12</f>
        <v>133</v>
      </c>
      <c r="D40" s="16">
        <f>'2013-2014'!I8</f>
        <v>10</v>
      </c>
      <c r="E40" s="16">
        <f>'2013-2014'!I9</f>
        <v>16</v>
      </c>
      <c r="F40" s="16">
        <f>'2013-2014'!I10</f>
        <v>3</v>
      </c>
      <c r="G40" s="15">
        <f>'2013-2014'!J11</f>
        <v>681</v>
      </c>
      <c r="H40" s="16">
        <f>'2013-2014'!J12</f>
        <v>136</v>
      </c>
      <c r="I40" s="16">
        <f>'2013-2014'!J8</f>
        <v>11</v>
      </c>
      <c r="J40" s="16">
        <f>'2013-2014'!J9</f>
        <v>18</v>
      </c>
      <c r="K40" s="16">
        <f>'2013-2014'!J10</f>
        <v>1</v>
      </c>
      <c r="L40" s="15"/>
      <c r="M40" s="16"/>
      <c r="N40" s="16"/>
      <c r="O40" s="16"/>
      <c r="P40" s="16"/>
      <c r="Q40" s="15"/>
      <c r="R40" s="16"/>
      <c r="S40" s="16"/>
      <c r="T40" s="16"/>
      <c r="U40" s="17"/>
    </row>
    <row r="41" spans="1:21" ht="12.75">
      <c r="A41" s="14" t="s">
        <v>124</v>
      </c>
      <c r="B41" s="15">
        <f>'2013-2014'!K11</f>
        <v>697</v>
      </c>
      <c r="C41" s="16">
        <f>'2013-2014'!K12</f>
        <v>139</v>
      </c>
      <c r="D41" s="16">
        <f>'2013-2014'!K8</f>
        <v>12</v>
      </c>
      <c r="E41" s="16">
        <f>'2013-2014'!K9</f>
        <v>16</v>
      </c>
      <c r="F41" s="16">
        <f>'2013-2014'!K10</f>
        <v>4</v>
      </c>
      <c r="G41" s="15">
        <f>'2013-2014'!L11</f>
        <v>762</v>
      </c>
      <c r="H41" s="16">
        <f>'2013-2014'!L12</f>
        <v>152</v>
      </c>
      <c r="I41" s="16">
        <f>'2013-2014'!L8</f>
        <v>14</v>
      </c>
      <c r="J41" s="16">
        <f>'2013-2014'!L9</f>
        <v>18</v>
      </c>
      <c r="K41" s="16">
        <f>'2013-2014'!L10</f>
        <v>4</v>
      </c>
      <c r="L41" s="15"/>
      <c r="M41" s="16"/>
      <c r="N41" s="16"/>
      <c r="O41" s="16"/>
      <c r="P41" s="16"/>
      <c r="Q41" s="15"/>
      <c r="R41" s="16"/>
      <c r="S41" s="16"/>
      <c r="T41" s="16"/>
      <c r="U41" s="17"/>
    </row>
    <row r="42" spans="1:21" ht="12.75">
      <c r="A42" s="14" t="s">
        <v>125</v>
      </c>
      <c r="B42" s="15">
        <f>'2013-2014'!M11</f>
        <v>704</v>
      </c>
      <c r="C42" s="16">
        <f>'2013-2014'!M12</f>
        <v>140</v>
      </c>
      <c r="D42" s="16">
        <f>'2013-2014'!M8</f>
        <v>11</v>
      </c>
      <c r="E42" s="16">
        <f>'2013-2014'!M9</f>
        <v>16</v>
      </c>
      <c r="F42" s="16">
        <f>'2013-2014'!M10</f>
        <v>1</v>
      </c>
      <c r="G42" s="15">
        <f>'2013-2014'!N11</f>
        <v>631</v>
      </c>
      <c r="H42" s="16">
        <f>'2013-2014'!N12</f>
        <v>126</v>
      </c>
      <c r="I42" s="16">
        <f>'2013-2014'!N8</f>
        <v>12</v>
      </c>
      <c r="J42" s="16">
        <f>'2013-2014'!N9</f>
        <v>9</v>
      </c>
      <c r="K42" s="16">
        <f>'2013-2014'!N10</f>
        <v>1</v>
      </c>
      <c r="L42" s="15"/>
      <c r="M42" s="16"/>
      <c r="N42" s="16"/>
      <c r="O42" s="16"/>
      <c r="P42" s="16"/>
      <c r="Q42" s="15"/>
      <c r="R42" s="16"/>
      <c r="S42" s="16"/>
      <c r="T42" s="16"/>
      <c r="U42" s="17"/>
    </row>
    <row r="43" spans="1:21" ht="12.75">
      <c r="A43" s="14" t="s">
        <v>126</v>
      </c>
      <c r="B43" s="15">
        <f>'2013-2014'!R11</f>
        <v>658</v>
      </c>
      <c r="C43" s="16">
        <f>'2013-2014'!R12</f>
        <v>131</v>
      </c>
      <c r="D43" s="16">
        <f>'2013-2014'!R8</f>
        <v>13</v>
      </c>
      <c r="E43" s="16">
        <f>'2013-2014'!R9</f>
        <v>11</v>
      </c>
      <c r="F43" s="16">
        <f>'2013-2014'!R10</f>
        <v>6</v>
      </c>
      <c r="G43" s="15">
        <f>'2013-2014'!Q11</f>
        <v>612</v>
      </c>
      <c r="H43" s="16">
        <f>'2013-2014'!Q12</f>
        <v>122</v>
      </c>
      <c r="I43" s="16">
        <f>'2013-2014'!Q8</f>
        <v>11</v>
      </c>
      <c r="J43" s="16">
        <f>'2013-2014'!Q9</f>
        <v>10</v>
      </c>
      <c r="K43" s="16">
        <f>'2013-2014'!Q10</f>
        <v>5</v>
      </c>
      <c r="L43" s="15"/>
      <c r="M43" s="16"/>
      <c r="N43" s="16"/>
      <c r="O43" s="16"/>
      <c r="P43" s="16"/>
      <c r="Q43" s="15"/>
      <c r="R43" s="16"/>
      <c r="S43" s="16"/>
      <c r="T43" s="16"/>
      <c r="U43" s="17"/>
    </row>
    <row r="44" spans="1:21" ht="12.75">
      <c r="A44" s="14" t="s">
        <v>127</v>
      </c>
      <c r="B44" s="15">
        <f>'2013-2014'!S11</f>
        <v>760</v>
      </c>
      <c r="C44" s="16">
        <f>'2013-2014'!S12</f>
        <v>152</v>
      </c>
      <c r="D44" s="16">
        <f>'2013-2014'!S8</f>
        <v>15</v>
      </c>
      <c r="E44" s="16">
        <f>'2013-2014'!S9</f>
        <v>17</v>
      </c>
      <c r="F44" s="16">
        <f>'2013-2014'!S10</f>
        <v>0</v>
      </c>
      <c r="G44" s="15">
        <f>'2013-2014'!T11</f>
        <v>653</v>
      </c>
      <c r="H44" s="16">
        <f>'2013-2014'!T12</f>
        <v>130</v>
      </c>
      <c r="I44" s="16">
        <f>'2013-2014'!T8</f>
        <v>13</v>
      </c>
      <c r="J44" s="16">
        <f>'2013-2014'!T9</f>
        <v>13</v>
      </c>
      <c r="K44" s="16">
        <f>'2013-2014'!T10</f>
        <v>5</v>
      </c>
      <c r="L44" s="15"/>
      <c r="M44" s="16"/>
      <c r="N44" s="16"/>
      <c r="O44" s="16"/>
      <c r="P44" s="16"/>
      <c r="Q44" s="15"/>
      <c r="R44" s="16"/>
      <c r="S44" s="16"/>
      <c r="T44" s="16"/>
      <c r="U44" s="17"/>
    </row>
    <row r="45" spans="1:21" ht="12.75">
      <c r="A45" s="14" t="s">
        <v>128</v>
      </c>
      <c r="B45" s="15">
        <f>'2013-2014'!V11</f>
        <v>629</v>
      </c>
      <c r="C45" s="16">
        <f>'2013-2014'!V12</f>
        <v>125</v>
      </c>
      <c r="D45" s="16">
        <f>'2013-2014'!V8</f>
        <v>9</v>
      </c>
      <c r="E45" s="16">
        <f>'2013-2014'!V9</f>
        <v>12</v>
      </c>
      <c r="F45" s="16">
        <f>'2013-2014'!V10</f>
        <v>0</v>
      </c>
      <c r="G45" s="15">
        <f>'2013-2014'!W11</f>
        <v>710</v>
      </c>
      <c r="H45" s="16">
        <f>'2013-2014'!W12</f>
        <v>142</v>
      </c>
      <c r="I45" s="16">
        <f>'2013-2014'!W8</f>
        <v>17</v>
      </c>
      <c r="J45" s="16">
        <f>'2013-2014'!W9</f>
        <v>15</v>
      </c>
      <c r="K45" s="16">
        <f>'2013-2014'!W10</f>
        <v>1</v>
      </c>
      <c r="L45" s="15"/>
      <c r="M45" s="16"/>
      <c r="N45" s="16"/>
      <c r="O45" s="16"/>
      <c r="P45" s="16"/>
      <c r="Q45" s="15"/>
      <c r="R45" s="16"/>
      <c r="S45" s="16"/>
      <c r="T45" s="16"/>
      <c r="U45" s="17"/>
    </row>
    <row r="46" spans="1:21" ht="12.75">
      <c r="A46" s="14" t="s">
        <v>129</v>
      </c>
      <c r="B46" s="15">
        <f>'2013-2014'!X11</f>
        <v>679</v>
      </c>
      <c r="C46" s="16">
        <f>'2013-2014'!X12</f>
        <v>135</v>
      </c>
      <c r="D46" s="16">
        <f>'2013-2014'!X8</f>
        <v>11</v>
      </c>
      <c r="E46" s="16">
        <f>'2013-2014'!X9</f>
        <v>15</v>
      </c>
      <c r="F46" s="16">
        <f>'2013-2014'!X10</f>
        <v>3</v>
      </c>
      <c r="G46" s="15">
        <f>'2013-2014'!Y11</f>
        <v>640</v>
      </c>
      <c r="H46" s="16">
        <f>'2013-2014'!Y12</f>
        <v>128</v>
      </c>
      <c r="I46" s="16">
        <f>'2013-2014'!Y8</f>
        <v>11</v>
      </c>
      <c r="J46" s="16">
        <f>'2013-2014'!Y9</f>
        <v>13</v>
      </c>
      <c r="K46" s="16">
        <f>'2013-2014'!Y10</f>
        <v>2</v>
      </c>
      <c r="L46" s="15"/>
      <c r="M46" s="16"/>
      <c r="N46" s="16"/>
      <c r="O46" s="16"/>
      <c r="P46" s="16"/>
      <c r="Q46" s="15"/>
      <c r="R46" s="16"/>
      <c r="S46" s="16"/>
      <c r="T46" s="16"/>
      <c r="U46" s="17"/>
    </row>
    <row r="47" spans="1:21" ht="12.75">
      <c r="A47" s="14" t="s">
        <v>130</v>
      </c>
      <c r="B47" s="15">
        <f>'2013-2014'!Z11</f>
        <v>750</v>
      </c>
      <c r="C47" s="16">
        <f>'2013-2014'!Z12</f>
        <v>150</v>
      </c>
      <c r="D47" s="16">
        <f>'2013-2014'!Z8</f>
        <v>9</v>
      </c>
      <c r="E47" s="16">
        <f>'2013-2014'!Z9</f>
        <v>22</v>
      </c>
      <c r="F47" s="16">
        <f>'2013-2014'!Z10</f>
        <v>2</v>
      </c>
      <c r="G47" s="15">
        <f>'2013-2014'!AA11</f>
        <v>658</v>
      </c>
      <c r="H47" s="16">
        <f>'2013-2014'!AA12</f>
        <v>131</v>
      </c>
      <c r="I47" s="16">
        <f>'2013-2014'!AA8</f>
        <v>13</v>
      </c>
      <c r="J47" s="16">
        <f>'2013-2014'!AA9</f>
        <v>13</v>
      </c>
      <c r="K47" s="16">
        <f>'2013-2014'!AA10</f>
        <v>3</v>
      </c>
      <c r="L47" s="15"/>
      <c r="M47" s="16"/>
      <c r="N47" s="16"/>
      <c r="O47" s="16"/>
      <c r="P47" s="16"/>
      <c r="Q47" s="15"/>
      <c r="R47" s="16"/>
      <c r="S47" s="16"/>
      <c r="T47" s="16"/>
      <c r="U47" s="17"/>
    </row>
    <row r="48" spans="1:21" ht="12.75">
      <c r="A48" s="14" t="s">
        <v>156</v>
      </c>
      <c r="B48" s="15">
        <v>674</v>
      </c>
      <c r="C48" s="16">
        <v>134</v>
      </c>
      <c r="D48" s="16">
        <v>11</v>
      </c>
      <c r="E48" s="16">
        <v>17</v>
      </c>
      <c r="F48" s="16">
        <v>0</v>
      </c>
      <c r="G48" s="15">
        <v>654</v>
      </c>
      <c r="H48" s="16">
        <v>130</v>
      </c>
      <c r="I48" s="16">
        <v>7</v>
      </c>
      <c r="J48" s="16">
        <v>19</v>
      </c>
      <c r="K48" s="16">
        <v>2</v>
      </c>
      <c r="L48" s="15"/>
      <c r="M48" s="16"/>
      <c r="N48" s="16"/>
      <c r="O48" s="16"/>
      <c r="P48" s="16"/>
      <c r="Q48" s="15"/>
      <c r="R48" s="16"/>
      <c r="S48" s="16"/>
      <c r="T48" s="16"/>
      <c r="U48" s="17"/>
    </row>
    <row r="49" spans="1:21" ht="12.75">
      <c r="A49" s="14" t="s">
        <v>157</v>
      </c>
      <c r="B49" s="15">
        <v>671</v>
      </c>
      <c r="C49" s="16">
        <v>134</v>
      </c>
      <c r="D49" s="16">
        <v>13</v>
      </c>
      <c r="E49" s="16">
        <v>9</v>
      </c>
      <c r="F49" s="16">
        <v>4</v>
      </c>
      <c r="G49" s="15">
        <v>539</v>
      </c>
      <c r="H49" s="16">
        <v>107</v>
      </c>
      <c r="I49" s="16">
        <v>6</v>
      </c>
      <c r="J49" s="16">
        <v>10</v>
      </c>
      <c r="K49" s="16">
        <v>5</v>
      </c>
      <c r="L49" s="15"/>
      <c r="M49" s="16"/>
      <c r="N49" s="16"/>
      <c r="O49" s="16"/>
      <c r="P49" s="16"/>
      <c r="Q49" s="15"/>
      <c r="R49" s="16"/>
      <c r="S49" s="16"/>
      <c r="T49" s="16"/>
      <c r="U49" s="17"/>
    </row>
    <row r="50" spans="1:21" s="93" customFormat="1" ht="12.75">
      <c r="A50" s="89">
        <v>41846</v>
      </c>
      <c r="B50" s="90">
        <v>730</v>
      </c>
      <c r="C50" s="91">
        <v>146</v>
      </c>
      <c r="D50" s="91">
        <v>13</v>
      </c>
      <c r="E50" s="91">
        <v>15</v>
      </c>
      <c r="F50" s="91">
        <v>3</v>
      </c>
      <c r="G50" s="90">
        <v>760</v>
      </c>
      <c r="H50" s="91">
        <v>152</v>
      </c>
      <c r="I50" s="91">
        <v>15</v>
      </c>
      <c r="J50" s="91">
        <v>16</v>
      </c>
      <c r="K50" s="91">
        <v>2</v>
      </c>
      <c r="L50" s="90">
        <v>476</v>
      </c>
      <c r="M50" s="91">
        <v>95</v>
      </c>
      <c r="N50" s="91">
        <v>0</v>
      </c>
      <c r="O50" s="91">
        <v>14</v>
      </c>
      <c r="P50" s="91">
        <v>13</v>
      </c>
      <c r="Q50" s="90"/>
      <c r="R50" s="91"/>
      <c r="S50" s="91"/>
      <c r="T50" s="91"/>
      <c r="U50" s="92"/>
    </row>
    <row r="51" spans="1:21" s="93" customFormat="1" ht="12.75">
      <c r="A51" s="89">
        <v>41923</v>
      </c>
      <c r="B51" s="90">
        <v>667</v>
      </c>
      <c r="C51" s="91">
        <v>133</v>
      </c>
      <c r="D51" s="91">
        <v>12</v>
      </c>
      <c r="E51" s="91">
        <v>13</v>
      </c>
      <c r="F51" s="91">
        <v>3</v>
      </c>
      <c r="G51" s="90">
        <v>581</v>
      </c>
      <c r="H51" s="91">
        <v>116</v>
      </c>
      <c r="I51" s="91">
        <v>7</v>
      </c>
      <c r="J51" s="91">
        <v>15</v>
      </c>
      <c r="K51" s="91">
        <v>3</v>
      </c>
      <c r="L51" s="90">
        <v>502</v>
      </c>
      <c r="M51" s="91">
        <v>100</v>
      </c>
      <c r="N51" s="91">
        <v>6</v>
      </c>
      <c r="O51" s="91">
        <v>8</v>
      </c>
      <c r="P51" s="91">
        <v>11</v>
      </c>
      <c r="Q51" s="90"/>
      <c r="R51" s="91"/>
      <c r="S51" s="91"/>
      <c r="T51" s="91"/>
      <c r="U51" s="92"/>
    </row>
    <row r="52" spans="1:21" s="93" customFormat="1" ht="12.75">
      <c r="A52" s="89">
        <v>41986</v>
      </c>
      <c r="B52" s="90">
        <v>617</v>
      </c>
      <c r="C52" s="91">
        <v>123</v>
      </c>
      <c r="D52" s="91">
        <v>11</v>
      </c>
      <c r="E52" s="91">
        <v>8</v>
      </c>
      <c r="F52" s="91">
        <v>2</v>
      </c>
      <c r="G52" s="90">
        <v>639</v>
      </c>
      <c r="H52" s="91">
        <v>127</v>
      </c>
      <c r="I52" s="91">
        <v>11</v>
      </c>
      <c r="J52" s="91">
        <v>13</v>
      </c>
      <c r="K52" s="91">
        <v>6</v>
      </c>
      <c r="L52" s="90">
        <v>532</v>
      </c>
      <c r="M52" s="91">
        <v>106</v>
      </c>
      <c r="N52" s="91">
        <v>7</v>
      </c>
      <c r="O52" s="91">
        <v>9</v>
      </c>
      <c r="P52" s="91">
        <v>3</v>
      </c>
      <c r="Q52" s="90"/>
      <c r="R52" s="91"/>
      <c r="S52" s="91"/>
      <c r="T52" s="91"/>
      <c r="U52" s="92"/>
    </row>
    <row r="53" spans="1:21" s="93" customFormat="1" ht="12.75">
      <c r="A53" s="89">
        <v>42056</v>
      </c>
      <c r="B53" s="90">
        <v>673</v>
      </c>
      <c r="C53" s="91">
        <v>134</v>
      </c>
      <c r="D53" s="91">
        <v>13</v>
      </c>
      <c r="E53" s="91">
        <v>11</v>
      </c>
      <c r="F53" s="91">
        <v>2</v>
      </c>
      <c r="G53" s="90">
        <v>629</v>
      </c>
      <c r="H53" s="91">
        <v>125</v>
      </c>
      <c r="I53" s="91">
        <v>10</v>
      </c>
      <c r="J53" s="91">
        <v>14</v>
      </c>
      <c r="K53" s="91">
        <v>2</v>
      </c>
      <c r="L53" s="90">
        <v>641</v>
      </c>
      <c r="M53" s="91">
        <v>128</v>
      </c>
      <c r="N53" s="91">
        <v>9</v>
      </c>
      <c r="O53" s="91">
        <v>14</v>
      </c>
      <c r="P53" s="91">
        <v>3</v>
      </c>
      <c r="Q53" s="90"/>
      <c r="R53" s="91"/>
      <c r="S53" s="91"/>
      <c r="T53" s="91"/>
      <c r="U53" s="92"/>
    </row>
    <row r="54" spans="1:21" s="93" customFormat="1" ht="12.75">
      <c r="A54" s="89">
        <v>42133</v>
      </c>
      <c r="B54" s="90">
        <v>574</v>
      </c>
      <c r="C54" s="91">
        <v>114</v>
      </c>
      <c r="D54" s="91">
        <v>6</v>
      </c>
      <c r="E54" s="91">
        <v>11</v>
      </c>
      <c r="F54" s="91">
        <v>4</v>
      </c>
      <c r="G54" s="90">
        <v>601</v>
      </c>
      <c r="H54" s="91">
        <v>120</v>
      </c>
      <c r="I54" s="91">
        <v>8</v>
      </c>
      <c r="J54" s="91">
        <v>14</v>
      </c>
      <c r="K54" s="91">
        <v>3</v>
      </c>
      <c r="L54" s="90">
        <v>620</v>
      </c>
      <c r="M54" s="91">
        <v>124</v>
      </c>
      <c r="N54" s="91" t="s">
        <v>13</v>
      </c>
      <c r="O54" s="91" t="s">
        <v>13</v>
      </c>
      <c r="P54" s="91" t="s">
        <v>13</v>
      </c>
      <c r="Q54" s="90"/>
      <c r="R54" s="91"/>
      <c r="S54" s="91"/>
      <c r="T54" s="91"/>
      <c r="U54" s="92"/>
    </row>
    <row r="55" spans="1:21" s="98" customFormat="1" ht="12.75">
      <c r="A55" s="94">
        <v>42182</v>
      </c>
      <c r="B55" s="95">
        <v>659</v>
      </c>
      <c r="C55" s="96">
        <v>131</v>
      </c>
      <c r="D55" s="96">
        <v>12</v>
      </c>
      <c r="E55" s="96">
        <v>11</v>
      </c>
      <c r="F55" s="96">
        <v>5</v>
      </c>
      <c r="G55" s="95">
        <v>609</v>
      </c>
      <c r="H55" s="96">
        <v>121</v>
      </c>
      <c r="I55" s="96">
        <v>11</v>
      </c>
      <c r="J55" s="96">
        <v>10</v>
      </c>
      <c r="K55" s="96">
        <v>3</v>
      </c>
      <c r="L55" s="95">
        <v>771</v>
      </c>
      <c r="M55" s="96">
        <v>154</v>
      </c>
      <c r="N55" s="96">
        <v>19</v>
      </c>
      <c r="O55" s="96">
        <v>13</v>
      </c>
      <c r="P55" s="96">
        <v>4</v>
      </c>
      <c r="Q55" s="95">
        <v>622</v>
      </c>
      <c r="R55" s="96">
        <v>124</v>
      </c>
      <c r="S55" s="96">
        <v>5</v>
      </c>
      <c r="T55" s="96">
        <v>17</v>
      </c>
      <c r="U55" s="97">
        <v>5</v>
      </c>
    </row>
    <row r="56" spans="1:21" s="98" customFormat="1" ht="12.75">
      <c r="A56" s="94">
        <v>42294</v>
      </c>
      <c r="B56" s="96">
        <v>539</v>
      </c>
      <c r="C56" s="96">
        <v>107</v>
      </c>
      <c r="D56" s="99">
        <v>6</v>
      </c>
      <c r="E56" s="99">
        <v>12</v>
      </c>
      <c r="F56" s="100">
        <v>2</v>
      </c>
      <c r="G56" s="96">
        <v>615</v>
      </c>
      <c r="H56" s="96">
        <v>123</v>
      </c>
      <c r="I56" s="99">
        <v>8</v>
      </c>
      <c r="J56" s="99">
        <v>16</v>
      </c>
      <c r="K56" s="100">
        <v>4</v>
      </c>
      <c r="L56" s="96">
        <v>524</v>
      </c>
      <c r="M56" s="96">
        <v>104</v>
      </c>
      <c r="N56" s="99">
        <v>6</v>
      </c>
      <c r="O56" s="99">
        <v>9</v>
      </c>
      <c r="P56" s="100">
        <v>6</v>
      </c>
      <c r="Q56" s="96">
        <v>625</v>
      </c>
      <c r="R56" s="96">
        <v>125</v>
      </c>
      <c r="S56" s="99">
        <v>10</v>
      </c>
      <c r="T56" s="99">
        <v>13</v>
      </c>
      <c r="U56" s="100">
        <v>7</v>
      </c>
    </row>
    <row r="57" spans="1:21" s="98" customFormat="1" ht="12.75">
      <c r="A57" s="94">
        <v>42325</v>
      </c>
      <c r="B57" s="96">
        <v>596</v>
      </c>
      <c r="C57" s="96">
        <v>119</v>
      </c>
      <c r="D57" s="99">
        <v>11</v>
      </c>
      <c r="E57" s="99">
        <v>10</v>
      </c>
      <c r="F57" s="100">
        <v>1</v>
      </c>
      <c r="G57" s="96">
        <v>745</v>
      </c>
      <c r="H57" s="96">
        <v>149</v>
      </c>
      <c r="I57" s="99">
        <v>15</v>
      </c>
      <c r="J57" s="99">
        <v>15</v>
      </c>
      <c r="K57" s="100">
        <v>1</v>
      </c>
      <c r="L57" s="96">
        <v>671</v>
      </c>
      <c r="M57" s="96">
        <v>134</v>
      </c>
      <c r="N57" s="99">
        <v>10</v>
      </c>
      <c r="O57" s="99">
        <v>18</v>
      </c>
      <c r="P57" s="100">
        <v>5</v>
      </c>
      <c r="Q57" s="96">
        <v>647</v>
      </c>
      <c r="R57" s="96">
        <v>129</v>
      </c>
      <c r="S57" s="99">
        <v>12</v>
      </c>
      <c r="T57" s="99">
        <v>14</v>
      </c>
      <c r="U57" s="100">
        <v>6</v>
      </c>
    </row>
    <row r="58" spans="1:21" s="98" customFormat="1" ht="12.75">
      <c r="A58" s="94">
        <v>42399</v>
      </c>
      <c r="B58" s="96">
        <v>634</v>
      </c>
      <c r="C58" s="96">
        <v>126</v>
      </c>
      <c r="D58" s="99">
        <v>9</v>
      </c>
      <c r="E58" s="99">
        <v>11</v>
      </c>
      <c r="F58" s="100">
        <v>5</v>
      </c>
      <c r="G58" s="96">
        <v>559</v>
      </c>
      <c r="H58" s="96">
        <v>111</v>
      </c>
      <c r="I58" s="99">
        <v>7</v>
      </c>
      <c r="J58" s="99">
        <v>10</v>
      </c>
      <c r="K58" s="100">
        <v>5</v>
      </c>
      <c r="L58" s="96">
        <v>621</v>
      </c>
      <c r="M58" s="96">
        <v>124</v>
      </c>
      <c r="N58" s="99">
        <v>8</v>
      </c>
      <c r="O58" s="99">
        <v>16</v>
      </c>
      <c r="P58" s="100">
        <v>8</v>
      </c>
      <c r="Q58" s="96">
        <v>754</v>
      </c>
      <c r="R58" s="96">
        <v>150</v>
      </c>
      <c r="S58" s="99">
        <v>13</v>
      </c>
      <c r="T58" s="99">
        <v>17</v>
      </c>
      <c r="U58" s="100">
        <v>2</v>
      </c>
    </row>
    <row r="59" spans="1:21" s="98" customFormat="1" ht="12.75">
      <c r="A59" s="94">
        <v>42441</v>
      </c>
      <c r="B59" s="96">
        <v>746</v>
      </c>
      <c r="C59" s="96">
        <v>149</v>
      </c>
      <c r="D59" s="99">
        <v>11</v>
      </c>
      <c r="E59" s="99">
        <v>21</v>
      </c>
      <c r="F59" s="100">
        <v>0</v>
      </c>
      <c r="G59" s="96">
        <v>685</v>
      </c>
      <c r="H59" s="96">
        <v>137</v>
      </c>
      <c r="I59" s="99">
        <v>11</v>
      </c>
      <c r="J59" s="99">
        <v>14</v>
      </c>
      <c r="K59" s="100">
        <v>4</v>
      </c>
      <c r="L59" s="96">
        <v>697</v>
      </c>
      <c r="M59" s="96">
        <v>139</v>
      </c>
      <c r="N59" s="99">
        <v>13</v>
      </c>
      <c r="O59" s="99">
        <v>18</v>
      </c>
      <c r="P59" s="100">
        <v>4</v>
      </c>
      <c r="Q59" s="96">
        <v>736</v>
      </c>
      <c r="R59" s="96">
        <v>147</v>
      </c>
      <c r="S59" s="99">
        <v>14</v>
      </c>
      <c r="T59" s="99">
        <v>19</v>
      </c>
      <c r="U59" s="100">
        <v>2</v>
      </c>
    </row>
    <row r="60" spans="1:21" s="98" customFormat="1" ht="12.75">
      <c r="A60" s="94">
        <v>42504</v>
      </c>
      <c r="B60" s="96">
        <v>608</v>
      </c>
      <c r="C60" s="96">
        <v>121</v>
      </c>
      <c r="D60" s="99">
        <v>7</v>
      </c>
      <c r="E60" s="99">
        <v>15</v>
      </c>
      <c r="F60" s="100">
        <v>1</v>
      </c>
      <c r="G60" s="96">
        <v>670</v>
      </c>
      <c r="H60" s="96">
        <v>134</v>
      </c>
      <c r="I60" s="99">
        <v>14</v>
      </c>
      <c r="J60" s="99">
        <v>13</v>
      </c>
      <c r="K60" s="100">
        <v>0</v>
      </c>
      <c r="L60" s="96">
        <v>602</v>
      </c>
      <c r="M60" s="96">
        <v>120</v>
      </c>
      <c r="N60" s="99">
        <v>8</v>
      </c>
      <c r="O60" s="99">
        <v>11</v>
      </c>
      <c r="P60" s="100">
        <v>4</v>
      </c>
      <c r="Q60" s="96">
        <v>655</v>
      </c>
      <c r="R60" s="96">
        <v>131</v>
      </c>
      <c r="S60" s="99">
        <v>12</v>
      </c>
      <c r="T60" s="99">
        <v>13</v>
      </c>
      <c r="U60" s="100">
        <v>1</v>
      </c>
    </row>
    <row r="61" spans="1:21" s="93" customFormat="1" ht="12.75">
      <c r="A61" s="89">
        <v>42553</v>
      </c>
      <c r="B61" s="91">
        <v>681</v>
      </c>
      <c r="C61" s="91">
        <v>136</v>
      </c>
      <c r="D61" s="101">
        <v>10</v>
      </c>
      <c r="E61" s="101">
        <v>14</v>
      </c>
      <c r="F61" s="102">
        <v>7</v>
      </c>
      <c r="G61" s="91">
        <v>675</v>
      </c>
      <c r="H61" s="91">
        <v>135</v>
      </c>
      <c r="I61" s="101">
        <v>12</v>
      </c>
      <c r="J61" s="101">
        <v>16</v>
      </c>
      <c r="K61" s="102">
        <v>4</v>
      </c>
      <c r="L61" s="91">
        <v>692</v>
      </c>
      <c r="M61" s="91">
        <v>138</v>
      </c>
      <c r="N61" s="101">
        <v>13</v>
      </c>
      <c r="O61" s="101">
        <v>14</v>
      </c>
      <c r="P61" s="102">
        <v>1</v>
      </c>
      <c r="Q61" s="91">
        <v>669</v>
      </c>
      <c r="R61" s="91">
        <v>133</v>
      </c>
      <c r="S61" s="101">
        <v>16</v>
      </c>
      <c r="T61" s="101">
        <v>7</v>
      </c>
      <c r="U61" s="102">
        <v>1</v>
      </c>
    </row>
    <row r="62" spans="1:21" s="93" customFormat="1" ht="12.75">
      <c r="A62" s="89">
        <v>42693</v>
      </c>
      <c r="B62" s="91">
        <v>626</v>
      </c>
      <c r="C62" s="91">
        <v>125</v>
      </c>
      <c r="D62" s="101">
        <v>8</v>
      </c>
      <c r="E62" s="101">
        <v>15</v>
      </c>
      <c r="F62" s="102">
        <v>4</v>
      </c>
      <c r="G62" s="91">
        <v>512</v>
      </c>
      <c r="H62" s="91">
        <v>103</v>
      </c>
      <c r="I62" s="101">
        <v>6</v>
      </c>
      <c r="J62" s="101">
        <v>7</v>
      </c>
      <c r="K62" s="102">
        <v>4</v>
      </c>
      <c r="L62" s="91">
        <v>573</v>
      </c>
      <c r="M62" s="91">
        <v>114</v>
      </c>
      <c r="N62" s="101">
        <v>11</v>
      </c>
      <c r="O62" s="101">
        <v>9</v>
      </c>
      <c r="P62" s="102">
        <v>4</v>
      </c>
      <c r="Q62" s="91">
        <v>555</v>
      </c>
      <c r="R62" s="91">
        <v>111</v>
      </c>
      <c r="S62" s="101">
        <v>7</v>
      </c>
      <c r="T62" s="101">
        <v>10</v>
      </c>
      <c r="U62" s="102">
        <v>2</v>
      </c>
    </row>
    <row r="63" spans="1:21" s="93" customFormat="1" ht="12.75">
      <c r="A63" s="89">
        <v>42763</v>
      </c>
      <c r="B63" s="91">
        <v>571</v>
      </c>
      <c r="C63" s="91">
        <v>114</v>
      </c>
      <c r="D63" s="101">
        <v>5</v>
      </c>
      <c r="E63" s="101">
        <v>12</v>
      </c>
      <c r="F63" s="102">
        <v>6</v>
      </c>
      <c r="G63" s="91">
        <v>565</v>
      </c>
      <c r="H63" s="91">
        <v>113</v>
      </c>
      <c r="I63" s="101">
        <v>5</v>
      </c>
      <c r="J63" s="101">
        <v>12</v>
      </c>
      <c r="K63" s="102">
        <v>7</v>
      </c>
      <c r="L63" s="91">
        <v>694</v>
      </c>
      <c r="M63" s="91">
        <v>138</v>
      </c>
      <c r="N63" s="101">
        <v>13</v>
      </c>
      <c r="O63" s="101">
        <v>16</v>
      </c>
      <c r="P63" s="102">
        <v>2</v>
      </c>
      <c r="Q63" s="91">
        <v>655</v>
      </c>
      <c r="R63" s="91">
        <v>131</v>
      </c>
      <c r="S63" s="101">
        <v>11</v>
      </c>
      <c r="T63" s="101">
        <v>12</v>
      </c>
      <c r="U63" s="102">
        <v>6</v>
      </c>
    </row>
    <row r="64" spans="1:21" s="93" customFormat="1" ht="12.75">
      <c r="A64" s="89">
        <v>42777</v>
      </c>
      <c r="B64" s="91">
        <v>622</v>
      </c>
      <c r="C64" s="91">
        <v>124</v>
      </c>
      <c r="D64" s="101">
        <v>7</v>
      </c>
      <c r="E64" s="101">
        <v>15</v>
      </c>
      <c r="F64" s="102">
        <v>2</v>
      </c>
      <c r="G64" s="91">
        <v>495</v>
      </c>
      <c r="H64" s="91">
        <v>99</v>
      </c>
      <c r="I64" s="101">
        <v>5</v>
      </c>
      <c r="J64" s="101">
        <v>9</v>
      </c>
      <c r="K64" s="102">
        <v>7</v>
      </c>
      <c r="L64" s="91">
        <v>588</v>
      </c>
      <c r="M64" s="91">
        <v>117</v>
      </c>
      <c r="N64" s="101">
        <v>6</v>
      </c>
      <c r="O64" s="101">
        <v>12</v>
      </c>
      <c r="P64" s="102">
        <v>3</v>
      </c>
      <c r="Q64" s="91">
        <v>623</v>
      </c>
      <c r="R64" s="91">
        <v>124</v>
      </c>
      <c r="S64" s="101">
        <v>7</v>
      </c>
      <c r="T64" s="101">
        <v>16</v>
      </c>
      <c r="U64" s="102">
        <v>7</v>
      </c>
    </row>
    <row r="65" spans="1:21" s="93" customFormat="1" ht="12.75">
      <c r="A65" s="89">
        <v>42819</v>
      </c>
      <c r="B65" s="91">
        <v>605</v>
      </c>
      <c r="C65" s="91">
        <v>121</v>
      </c>
      <c r="D65" s="101">
        <v>8</v>
      </c>
      <c r="E65" s="101">
        <v>11</v>
      </c>
      <c r="F65" s="102">
        <v>4</v>
      </c>
      <c r="G65" s="91">
        <v>551</v>
      </c>
      <c r="H65" s="91">
        <v>110</v>
      </c>
      <c r="I65" s="101">
        <v>4</v>
      </c>
      <c r="J65" s="101">
        <v>13</v>
      </c>
      <c r="K65" s="102">
        <v>8</v>
      </c>
      <c r="L65" s="91">
        <v>679</v>
      </c>
      <c r="M65" s="91">
        <v>135</v>
      </c>
      <c r="N65" s="101">
        <v>8</v>
      </c>
      <c r="O65" s="101">
        <v>20</v>
      </c>
      <c r="P65" s="102">
        <v>1</v>
      </c>
      <c r="Q65" s="91">
        <v>743</v>
      </c>
      <c r="R65" s="91">
        <v>148</v>
      </c>
      <c r="S65" s="101">
        <v>13</v>
      </c>
      <c r="T65" s="101">
        <v>20</v>
      </c>
      <c r="U65" s="102">
        <v>5</v>
      </c>
    </row>
    <row r="66" spans="1:21" s="93" customFormat="1" ht="12.75">
      <c r="A66" s="89">
        <v>75809</v>
      </c>
      <c r="B66" s="91">
        <v>626</v>
      </c>
      <c r="C66" s="91">
        <v>125</v>
      </c>
      <c r="D66" s="101">
        <v>6</v>
      </c>
      <c r="E66" s="101">
        <v>15</v>
      </c>
      <c r="F66" s="102">
        <v>3</v>
      </c>
      <c r="G66" s="91">
        <v>596</v>
      </c>
      <c r="H66" s="91">
        <v>119</v>
      </c>
      <c r="I66" s="101">
        <v>10</v>
      </c>
      <c r="J66" s="101">
        <v>11</v>
      </c>
      <c r="K66" s="102">
        <v>3</v>
      </c>
      <c r="L66" s="91">
        <v>601</v>
      </c>
      <c r="M66" s="91">
        <v>120</v>
      </c>
      <c r="N66" s="101">
        <v>8</v>
      </c>
      <c r="O66" s="101">
        <v>13</v>
      </c>
      <c r="P66" s="102">
        <v>1</v>
      </c>
      <c r="Q66" s="91">
        <v>648</v>
      </c>
      <c r="R66" s="91">
        <v>129</v>
      </c>
      <c r="S66" s="101">
        <v>7</v>
      </c>
      <c r="T66" s="101">
        <v>18</v>
      </c>
      <c r="U66" s="102">
        <v>4</v>
      </c>
    </row>
    <row r="67" spans="1:21" s="1" customFormat="1" ht="12.75">
      <c r="A67" s="12" t="s">
        <v>17</v>
      </c>
      <c r="B67" s="19">
        <f>SUM(B8:B66)</f>
        <v>36893</v>
      </c>
      <c r="C67" s="19">
        <f>ROUNDDOWN((B67/295),0)</f>
        <v>125</v>
      </c>
      <c r="D67" s="21">
        <f>SUM(D8:D66)</f>
        <v>562</v>
      </c>
      <c r="E67" s="21">
        <f>SUM(E8:E66)</f>
        <v>759</v>
      </c>
      <c r="F67" s="103">
        <f>SUM(F8:F66)</f>
        <v>238</v>
      </c>
      <c r="G67" s="19">
        <f>SUM(G8:G66)</f>
        <v>36875</v>
      </c>
      <c r="H67" s="19">
        <f>ROUNDDOWN((G67/295),0)</f>
        <v>125</v>
      </c>
      <c r="I67" s="21">
        <f>SUM(I8:I66)</f>
        <v>590</v>
      </c>
      <c r="J67" s="21">
        <f>SUM(J8:J66)</f>
        <v>771</v>
      </c>
      <c r="K67" s="103">
        <f>SUM(K8:K66)</f>
        <v>261</v>
      </c>
      <c r="L67" s="19">
        <f>SUM(L8:L66)</f>
        <v>10484</v>
      </c>
      <c r="M67" s="19">
        <f>ROUNDDOWN((L67/85),0)</f>
        <v>123</v>
      </c>
      <c r="N67" s="21">
        <f>SUM(N8:N66)</f>
        <v>145</v>
      </c>
      <c r="O67" s="21">
        <f>SUM(O8:O66)</f>
        <v>214</v>
      </c>
      <c r="P67" s="103">
        <f>SUM(P8:P66)</f>
        <v>73</v>
      </c>
      <c r="Q67" s="19">
        <f>SUM(Q8:Q66)</f>
        <v>7932</v>
      </c>
      <c r="R67" s="19">
        <f>ROUNDDOWN((Q67/60),0)</f>
        <v>132</v>
      </c>
      <c r="S67" s="21">
        <f>SUM(S8:S66)</f>
        <v>127</v>
      </c>
      <c r="T67" s="21">
        <f>SUM(T8:T66)</f>
        <v>176</v>
      </c>
      <c r="U67" s="103">
        <f>SUM(U8:U66)</f>
        <v>48</v>
      </c>
    </row>
    <row r="68" spans="1:21" s="1" customFormat="1" ht="12.75">
      <c r="A68" s="11"/>
      <c r="D68" s="24">
        <f>ROUNDDOWN((AVERAGE(D8:D66)),0)</f>
        <v>9</v>
      </c>
      <c r="E68" s="25">
        <f>ROUNDDOWN((AVERAGE(E8:E66)),0)</f>
        <v>12</v>
      </c>
      <c r="F68" s="26">
        <f>ROUNDDOWN((AVERAGE(F8:F66)),0)</f>
        <v>4</v>
      </c>
      <c r="I68" s="24">
        <f>ROUNDDOWN((AVERAGE(I8:I66)),0)</f>
        <v>10</v>
      </c>
      <c r="J68" s="25">
        <f>ROUNDDOWN((AVERAGE(J8:J66)),0)</f>
        <v>13</v>
      </c>
      <c r="K68" s="26">
        <f>ROUNDDOWN((AVERAGE(K8:K66)),0)</f>
        <v>4</v>
      </c>
      <c r="N68" s="24">
        <f>ROUNDDOWN((N67/16),0)</f>
        <v>9</v>
      </c>
      <c r="O68" s="25">
        <f>ROUNDDOWN((O67/16),0)</f>
        <v>13</v>
      </c>
      <c r="P68" s="26">
        <f>ROUNDDOWN((P67/16),0)</f>
        <v>4</v>
      </c>
      <c r="S68" s="24">
        <f>ROUNDDOWN((AVERAGE(S8:S66)),0)</f>
        <v>10</v>
      </c>
      <c r="T68" s="25">
        <f>ROUNDDOWN((AVERAGE(T8:T66)),0)</f>
        <v>14</v>
      </c>
      <c r="U68" s="26">
        <f>ROUNDDOWN((AVERAGE(U8:U66)),0)</f>
        <v>4</v>
      </c>
    </row>
    <row r="70" spans="5:21" ht="12.75">
      <c r="E70" s="2" t="s">
        <v>6</v>
      </c>
      <c r="F70" s="29">
        <f>ROUNDDOWN(((((SUM(B8:B66))+(D67*2)+E67)-(F67*3))/295),0)</f>
        <v>129</v>
      </c>
      <c r="J70" s="2" t="s">
        <v>7</v>
      </c>
      <c r="K70" s="29">
        <f>ROUNDDOWN(((((SUM(G8:G66))+(I67*2)+J67)-(K67*3))/295),0)</f>
        <v>128</v>
      </c>
      <c r="O70" s="2" t="s">
        <v>118</v>
      </c>
      <c r="P70" s="104">
        <f>ROUNDDOWN(((((SUM(L8:L66))+(N67*2)+O67)-(P67*3))/85),0)</f>
        <v>126</v>
      </c>
      <c r="T70" s="2" t="s">
        <v>147</v>
      </c>
      <c r="U70" s="29">
        <f>ROUNDDOWN(((((SUM(Q8:Q66))+(S67*2)+T67)-(U67*3))/60),0)</f>
        <v>136</v>
      </c>
    </row>
    <row r="71" spans="6:21" ht="12.75">
      <c r="F71" s="2">
        <v>129</v>
      </c>
      <c r="K71" s="2">
        <v>129</v>
      </c>
      <c r="P71" s="2">
        <v>126</v>
      </c>
      <c r="U71" s="2">
        <v>137</v>
      </c>
    </row>
    <row r="72" spans="1:2" ht="12.75">
      <c r="A72" s="30" t="s">
        <v>60</v>
      </c>
      <c r="B72" s="31" t="s">
        <v>61</v>
      </c>
    </row>
    <row r="73" spans="1:2" ht="12.75">
      <c r="A73" s="32" t="s">
        <v>62</v>
      </c>
      <c r="B73" s="31" t="s">
        <v>63</v>
      </c>
    </row>
    <row r="74" spans="1:2" ht="12.75">
      <c r="A74" s="33" t="s">
        <v>64</v>
      </c>
      <c r="B74" s="31" t="s">
        <v>65</v>
      </c>
    </row>
    <row r="75" spans="1:2" ht="12.75">
      <c r="A75" s="34" t="s">
        <v>66</v>
      </c>
      <c r="B75" s="31" t="s">
        <v>67</v>
      </c>
    </row>
    <row r="76" spans="1:2" ht="12.75">
      <c r="A76" s="35" t="s">
        <v>68</v>
      </c>
      <c r="B76" s="31" t="s">
        <v>69</v>
      </c>
    </row>
    <row r="77" spans="1:2" ht="12.75">
      <c r="A77" s="36" t="s">
        <v>70</v>
      </c>
      <c r="B77" s="31" t="s">
        <v>71</v>
      </c>
    </row>
    <row r="78" spans="1:2" ht="12.75">
      <c r="A78" s="37" t="s">
        <v>72</v>
      </c>
      <c r="B78" s="31" t="s">
        <v>73</v>
      </c>
    </row>
  </sheetData>
  <sheetProtection selectLockedCells="1" selectUnlockedCells="1"/>
  <mergeCells count="4">
    <mergeCell ref="B1:F1"/>
    <mergeCell ref="G1:K1"/>
    <mergeCell ref="L1:P1"/>
    <mergeCell ref="Q1:U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7"/>
  <sheetViews>
    <sheetView zoomScale="99" zoomScaleNormal="99" workbookViewId="0" topLeftCell="A1">
      <selection activeCell="G9" sqref="G9"/>
    </sheetView>
  </sheetViews>
  <sheetFormatPr defaultColWidth="12.57421875" defaultRowHeight="12.75"/>
  <cols>
    <col min="1" max="1" width="21.421875" style="105" customWidth="1"/>
    <col min="2" max="3" width="15.28125" style="105" customWidth="1"/>
    <col min="4" max="16384" width="11.57421875" style="0" customWidth="1"/>
  </cols>
  <sheetData>
    <row r="1" spans="1:5" s="106" customFormat="1" ht="12.75">
      <c r="A1" s="62"/>
      <c r="B1" s="62" t="s">
        <v>6</v>
      </c>
      <c r="C1" s="62" t="s">
        <v>7</v>
      </c>
      <c r="D1" s="62" t="s">
        <v>118</v>
      </c>
      <c r="E1" s="62" t="s">
        <v>146</v>
      </c>
    </row>
    <row r="2" spans="2:5" ht="12.75">
      <c r="B2" s="107" t="s">
        <v>158</v>
      </c>
      <c r="C2" s="107"/>
      <c r="D2" s="107"/>
      <c r="E2" s="107"/>
    </row>
    <row r="3" spans="1:5" ht="12.75">
      <c r="A3" s="105" t="s">
        <v>159</v>
      </c>
      <c r="B3" s="105">
        <v>7</v>
      </c>
      <c r="C3" s="105">
        <v>8</v>
      </c>
      <c r="D3" s="105">
        <v>5</v>
      </c>
      <c r="E3" s="108">
        <v>5</v>
      </c>
    </row>
    <row r="4" spans="1:5" ht="12.75">
      <c r="A4" s="109" t="s">
        <v>160</v>
      </c>
      <c r="B4" s="110">
        <v>1</v>
      </c>
      <c r="C4" s="110" t="s">
        <v>13</v>
      </c>
      <c r="D4" s="110" t="s">
        <v>13</v>
      </c>
      <c r="E4" s="110" t="s">
        <v>13</v>
      </c>
    </row>
    <row r="5" spans="1:5" ht="12.75">
      <c r="A5" s="105" t="s">
        <v>161</v>
      </c>
      <c r="B5" s="105">
        <v>4</v>
      </c>
      <c r="C5" s="105">
        <v>4</v>
      </c>
      <c r="D5" s="105">
        <v>3</v>
      </c>
      <c r="E5" s="108">
        <v>3</v>
      </c>
    </row>
    <row r="6" spans="1:5" ht="12.75">
      <c r="A6" s="105" t="s">
        <v>162</v>
      </c>
      <c r="B6" s="105">
        <v>6</v>
      </c>
      <c r="C6" s="108">
        <v>6</v>
      </c>
      <c r="D6" s="108">
        <v>4</v>
      </c>
      <c r="E6" s="108">
        <v>5</v>
      </c>
    </row>
    <row r="7" spans="1:5" ht="12.75">
      <c r="A7" s="105" t="s">
        <v>163</v>
      </c>
      <c r="B7" s="105">
        <v>2</v>
      </c>
      <c r="C7" s="105">
        <v>2</v>
      </c>
      <c r="D7" s="105">
        <v>2</v>
      </c>
      <c r="E7" s="105">
        <v>1</v>
      </c>
    </row>
    <row r="8" spans="1:5" ht="12.75">
      <c r="A8" s="105" t="s">
        <v>164</v>
      </c>
      <c r="B8" s="105">
        <v>7</v>
      </c>
      <c r="C8" s="105">
        <v>7</v>
      </c>
      <c r="D8" s="105">
        <v>1</v>
      </c>
      <c r="E8" s="108">
        <v>2</v>
      </c>
    </row>
    <row r="9" spans="1:5" ht="12.75">
      <c r="A9" s="109" t="s">
        <v>160</v>
      </c>
      <c r="B9" s="111" t="s">
        <v>13</v>
      </c>
      <c r="C9" s="111" t="s">
        <v>13</v>
      </c>
      <c r="D9" s="111" t="s">
        <v>13</v>
      </c>
      <c r="E9" s="111">
        <v>2</v>
      </c>
    </row>
    <row r="10" spans="2:5" ht="12.75">
      <c r="B10" s="107" t="s">
        <v>165</v>
      </c>
      <c r="C10" s="107"/>
      <c r="D10" s="107"/>
      <c r="E10" s="107"/>
    </row>
    <row r="11" spans="1:5" ht="12.75">
      <c r="A11" s="105" t="s">
        <v>166</v>
      </c>
      <c r="B11" s="108">
        <v>11</v>
      </c>
      <c r="C11" s="108">
        <v>8</v>
      </c>
      <c r="D11" s="112">
        <v>13</v>
      </c>
      <c r="E11" s="108">
        <v>15</v>
      </c>
    </row>
    <row r="12" spans="1:5" ht="12.75">
      <c r="A12" s="105" t="s">
        <v>167</v>
      </c>
      <c r="B12" s="113">
        <v>43</v>
      </c>
      <c r="C12" s="105">
        <v>42</v>
      </c>
      <c r="D12" s="112">
        <v>39</v>
      </c>
      <c r="E12" s="108">
        <v>41</v>
      </c>
    </row>
    <row r="13" spans="1:5" ht="12.75">
      <c r="A13" s="105" t="s">
        <v>168</v>
      </c>
      <c r="B13" s="105">
        <v>17</v>
      </c>
      <c r="C13" s="108">
        <v>-3</v>
      </c>
      <c r="D13" s="112">
        <v>-25</v>
      </c>
      <c r="E13" s="112">
        <v>12</v>
      </c>
    </row>
    <row r="14" spans="1:5" ht="12.75">
      <c r="A14" s="105" t="s">
        <v>169</v>
      </c>
      <c r="B14" s="113">
        <v>760</v>
      </c>
      <c r="C14" s="105">
        <v>762</v>
      </c>
      <c r="D14" s="112">
        <v>771</v>
      </c>
      <c r="E14" s="108">
        <v>754</v>
      </c>
    </row>
    <row r="15" spans="1:5" ht="12.75">
      <c r="A15" s="105" t="s">
        <v>170</v>
      </c>
      <c r="B15" s="105">
        <v>498</v>
      </c>
      <c r="C15" s="105">
        <v>491</v>
      </c>
      <c r="D15" s="112">
        <v>476</v>
      </c>
      <c r="E15" s="108">
        <v>555</v>
      </c>
    </row>
    <row r="16" spans="1:5" ht="12.75">
      <c r="A16" s="105" t="s">
        <v>171</v>
      </c>
      <c r="B16" s="105">
        <v>15</v>
      </c>
      <c r="C16" s="105">
        <v>17</v>
      </c>
      <c r="D16" s="112">
        <v>19</v>
      </c>
      <c r="E16" s="108">
        <v>16</v>
      </c>
    </row>
    <row r="17" spans="1:5" ht="12.75">
      <c r="A17" s="105" t="s">
        <v>172</v>
      </c>
      <c r="B17" s="108">
        <v>5</v>
      </c>
      <c r="C17" s="105">
        <v>4</v>
      </c>
      <c r="D17" s="112">
        <v>0</v>
      </c>
      <c r="E17" s="112">
        <v>5</v>
      </c>
    </row>
    <row r="18" spans="1:5" ht="12.75">
      <c r="A18" s="105" t="s">
        <v>173</v>
      </c>
      <c r="B18" s="105">
        <v>23</v>
      </c>
      <c r="C18" s="105">
        <v>19</v>
      </c>
      <c r="D18" s="108">
        <v>20</v>
      </c>
      <c r="E18" s="108">
        <v>20</v>
      </c>
    </row>
    <row r="19" spans="1:5" ht="12.75">
      <c r="A19" s="105" t="s">
        <v>174</v>
      </c>
      <c r="B19" s="105">
        <v>6</v>
      </c>
      <c r="C19" s="105">
        <v>6</v>
      </c>
      <c r="D19" s="112">
        <v>8</v>
      </c>
      <c r="E19" s="108">
        <v>13</v>
      </c>
    </row>
    <row r="20" spans="1:5" ht="12.75">
      <c r="A20" s="105" t="s">
        <v>175</v>
      </c>
      <c r="B20" s="105">
        <v>13</v>
      </c>
      <c r="C20" s="105">
        <v>10</v>
      </c>
      <c r="D20" s="112">
        <v>13</v>
      </c>
      <c r="E20" s="108">
        <v>6</v>
      </c>
    </row>
    <row r="21" spans="1:5" ht="12.75">
      <c r="A21" s="105" t="s">
        <v>176</v>
      </c>
      <c r="B21" s="105">
        <v>0</v>
      </c>
      <c r="C21" s="108">
        <v>0</v>
      </c>
      <c r="D21" s="108">
        <v>1</v>
      </c>
      <c r="E21" s="108">
        <v>1</v>
      </c>
    </row>
    <row r="22" spans="2:5" ht="12.75">
      <c r="B22" s="107" t="s">
        <v>177</v>
      </c>
      <c r="C22" s="107"/>
      <c r="D22" s="107"/>
      <c r="E22" s="107"/>
    </row>
    <row r="23" spans="1:5" ht="12.75">
      <c r="A23" s="105" t="s">
        <v>169</v>
      </c>
      <c r="B23" s="112">
        <v>199</v>
      </c>
      <c r="C23" s="108">
        <v>199</v>
      </c>
      <c r="D23" s="112">
        <v>186</v>
      </c>
      <c r="E23" s="108">
        <v>193</v>
      </c>
    </row>
    <row r="24" spans="1:5" ht="12.75">
      <c r="A24" s="105" t="s">
        <v>170</v>
      </c>
      <c r="B24" s="105">
        <v>69</v>
      </c>
      <c r="C24" s="105">
        <v>68</v>
      </c>
      <c r="D24" s="112">
        <v>62</v>
      </c>
      <c r="E24" s="108">
        <v>100</v>
      </c>
    </row>
    <row r="25" spans="1:5" ht="12.75">
      <c r="A25" s="105" t="s">
        <v>171</v>
      </c>
      <c r="B25" s="113">
        <v>7</v>
      </c>
      <c r="C25" s="105">
        <v>6</v>
      </c>
      <c r="D25" s="112">
        <v>6</v>
      </c>
      <c r="E25" s="108">
        <v>4</v>
      </c>
    </row>
    <row r="26" spans="1:5" ht="12.75">
      <c r="A26" s="105" t="s">
        <v>173</v>
      </c>
      <c r="B26" s="105">
        <v>7</v>
      </c>
      <c r="C26" s="105">
        <v>6</v>
      </c>
      <c r="D26" s="112">
        <v>6</v>
      </c>
      <c r="E26" s="108">
        <v>6</v>
      </c>
    </row>
    <row r="27" spans="1:5" ht="12.75">
      <c r="A27" s="105" t="s">
        <v>175</v>
      </c>
      <c r="B27" s="105">
        <v>5</v>
      </c>
      <c r="C27" s="105">
        <v>4</v>
      </c>
      <c r="D27" s="112">
        <v>4</v>
      </c>
      <c r="E27" s="112">
        <v>2</v>
      </c>
    </row>
  </sheetData>
  <sheetProtection selectLockedCells="1" selectUnlockedCells="1"/>
  <mergeCells count="3">
    <mergeCell ref="B2:E2"/>
    <mergeCell ref="B10:E10"/>
    <mergeCell ref="B22:E2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23"/>
  <sheetViews>
    <sheetView zoomScale="99" zoomScaleNormal="99" workbookViewId="0" topLeftCell="A1">
      <selection activeCell="M14" sqref="M14"/>
    </sheetView>
  </sheetViews>
  <sheetFormatPr defaultColWidth="11.421875" defaultRowHeight="12.75"/>
  <cols>
    <col min="1" max="1" width="10.7109375" style="114" customWidth="1"/>
    <col min="2" max="2" width="9.421875" style="105" customWidth="1"/>
    <col min="3" max="3" width="7.7109375" style="105" customWidth="1"/>
    <col min="4" max="4" width="7.8515625" style="105" customWidth="1"/>
    <col min="5" max="5" width="9.140625" style="105" customWidth="1"/>
    <col min="6" max="6" width="10.421875" style="115" customWidth="1"/>
    <col min="7" max="7" width="9.421875" style="105" customWidth="1"/>
    <col min="8" max="8" width="7.7109375" style="105" customWidth="1"/>
    <col min="9" max="9" width="7.8515625" style="105" customWidth="1"/>
    <col min="10" max="10" width="9.140625" style="105" customWidth="1"/>
    <col min="11" max="11" width="10.421875" style="115" customWidth="1"/>
    <col min="12" max="16384" width="11.421875" style="105" customWidth="1"/>
  </cols>
  <sheetData>
    <row r="1" spans="1:18" ht="12.75">
      <c r="A1" s="116"/>
      <c r="B1" s="117" t="s">
        <v>6</v>
      </c>
      <c r="C1" s="117"/>
      <c r="D1" s="117"/>
      <c r="E1" s="117"/>
      <c r="F1" s="117"/>
      <c r="G1" s="117" t="s">
        <v>7</v>
      </c>
      <c r="H1" s="117"/>
      <c r="I1" s="117"/>
      <c r="J1" s="117"/>
      <c r="K1" s="117"/>
      <c r="L1" s="115"/>
      <c r="M1" s="30" t="s">
        <v>60</v>
      </c>
      <c r="N1" s="31" t="s">
        <v>61</v>
      </c>
      <c r="O1" s="31"/>
      <c r="P1" s="31"/>
      <c r="Q1" s="31"/>
      <c r="R1" s="2"/>
    </row>
    <row r="2" spans="1:18" ht="12.75">
      <c r="A2" s="116" t="s">
        <v>178</v>
      </c>
      <c r="B2" s="62" t="s">
        <v>179</v>
      </c>
      <c r="C2" s="62" t="s">
        <v>14</v>
      </c>
      <c r="D2" s="62" t="s">
        <v>15</v>
      </c>
      <c r="E2" s="62" t="s">
        <v>16</v>
      </c>
      <c r="F2" s="117" t="s">
        <v>119</v>
      </c>
      <c r="G2" s="62" t="s">
        <v>179</v>
      </c>
      <c r="H2" s="62" t="s">
        <v>14</v>
      </c>
      <c r="I2" s="62" t="s">
        <v>15</v>
      </c>
      <c r="J2" s="62" t="s">
        <v>16</v>
      </c>
      <c r="K2" s="117" t="s">
        <v>119</v>
      </c>
      <c r="M2" s="32" t="s">
        <v>62</v>
      </c>
      <c r="N2" s="31" t="s">
        <v>63</v>
      </c>
      <c r="O2" s="2"/>
      <c r="P2" s="2"/>
      <c r="Q2" s="2"/>
      <c r="R2" s="2"/>
    </row>
    <row r="3" spans="1:18" ht="12.75">
      <c r="A3" s="114">
        <v>41804</v>
      </c>
      <c r="B3" s="105">
        <v>104</v>
      </c>
      <c r="C3" s="105">
        <v>1</v>
      </c>
      <c r="D3" s="105">
        <v>2</v>
      </c>
      <c r="E3" s="105">
        <v>1</v>
      </c>
      <c r="F3" s="118">
        <f>ROUNDDOWN((($B$3+($C$3*2)+$D$3)-($E$3*3)),0)</f>
        <v>105</v>
      </c>
      <c r="G3" s="105">
        <v>95</v>
      </c>
      <c r="H3" s="105">
        <v>1</v>
      </c>
      <c r="I3" s="105">
        <v>1</v>
      </c>
      <c r="J3" s="105">
        <v>0</v>
      </c>
      <c r="K3" s="119">
        <f>ROUNDDOWN((($G$3+($H$3*2)+$I$3)-($J$3*3)),0)</f>
        <v>98</v>
      </c>
      <c r="M3" s="33" t="s">
        <v>64</v>
      </c>
      <c r="N3" s="31" t="s">
        <v>65</v>
      </c>
      <c r="O3" s="2"/>
      <c r="P3" s="2"/>
      <c r="Q3" s="2"/>
      <c r="R3" s="2"/>
    </row>
    <row r="4" spans="2:18" ht="12.75">
      <c r="B4" s="105">
        <v>123</v>
      </c>
      <c r="C4" s="105">
        <v>0</v>
      </c>
      <c r="D4" s="105">
        <v>4</v>
      </c>
      <c r="E4" s="105">
        <v>0</v>
      </c>
      <c r="F4" s="120">
        <f>ROUNDDOWN((($B$4+($C$4*2)+$D$4)-($E$4*3)),0)</f>
        <v>127</v>
      </c>
      <c r="G4" s="105">
        <v>108</v>
      </c>
      <c r="H4" s="105">
        <v>1</v>
      </c>
      <c r="I4" s="105">
        <v>4</v>
      </c>
      <c r="J4" s="105">
        <v>0</v>
      </c>
      <c r="K4" s="118">
        <f>ROUNDDOWN((($G$4+($H$4*2)+$I$4)-($J$4*3)),0)</f>
        <v>114</v>
      </c>
      <c r="M4" s="34" t="s">
        <v>66</v>
      </c>
      <c r="N4" s="31" t="s">
        <v>67</v>
      </c>
      <c r="O4" s="2"/>
      <c r="P4" s="2"/>
      <c r="Q4" s="2"/>
      <c r="R4" s="2"/>
    </row>
    <row r="5" spans="1:18" ht="12.75">
      <c r="A5" s="121"/>
      <c r="B5" s="122">
        <v>151</v>
      </c>
      <c r="C5" s="122">
        <v>3</v>
      </c>
      <c r="D5" s="122">
        <v>3</v>
      </c>
      <c r="E5" s="122">
        <v>1</v>
      </c>
      <c r="F5" s="123">
        <f>ROUNDDOWN((($B$5+($C$5*2)+$D$5)-($E$5*3)),0)</f>
        <v>157</v>
      </c>
      <c r="G5" s="122">
        <v>124</v>
      </c>
      <c r="H5" s="122">
        <v>3</v>
      </c>
      <c r="I5" s="122">
        <v>2</v>
      </c>
      <c r="J5" s="122">
        <v>1</v>
      </c>
      <c r="K5" s="124">
        <f>ROUNDDOWN((($G$5+($H$5*2)+$I$5)-($J$5*3)),0)</f>
        <v>129</v>
      </c>
      <c r="M5" s="35" t="s">
        <v>68</v>
      </c>
      <c r="N5" s="31" t="s">
        <v>69</v>
      </c>
      <c r="O5" s="2"/>
      <c r="P5" s="2"/>
      <c r="Q5" s="2"/>
      <c r="R5" s="2"/>
    </row>
    <row r="6" spans="1:18" ht="12.75">
      <c r="A6" s="114">
        <v>41888</v>
      </c>
      <c r="B6" s="105">
        <v>154</v>
      </c>
      <c r="C6" s="105">
        <v>4</v>
      </c>
      <c r="D6" s="105">
        <v>4</v>
      </c>
      <c r="E6" s="105">
        <v>0</v>
      </c>
      <c r="F6" s="125">
        <f>ROUNDDOWN((($B$6+($C$6*2)+$D$6)-($E$6*3)),0)</f>
        <v>166</v>
      </c>
      <c r="G6" s="105">
        <v>116</v>
      </c>
      <c r="H6" s="105">
        <v>1</v>
      </c>
      <c r="I6" s="105">
        <v>4</v>
      </c>
      <c r="J6" s="105">
        <v>0</v>
      </c>
      <c r="K6" s="120">
        <f>ROUNDDOWN((($G$6+($H$6*2)+$I$6)-($J$6*3)),0)</f>
        <v>122</v>
      </c>
      <c r="M6" s="36" t="s">
        <v>70</v>
      </c>
      <c r="N6" s="31" t="s">
        <v>71</v>
      </c>
      <c r="O6" s="2"/>
      <c r="P6" s="2"/>
      <c r="Q6" s="2"/>
      <c r="R6" s="2"/>
    </row>
    <row r="7" spans="2:18" ht="12.75">
      <c r="B7" s="105">
        <v>107</v>
      </c>
      <c r="C7" s="105">
        <v>1</v>
      </c>
      <c r="D7" s="105">
        <v>2</v>
      </c>
      <c r="E7" s="105">
        <v>0</v>
      </c>
      <c r="F7" s="126">
        <f>ROUNDDOWN((($B$7+($C$7*2)+$D$7)-($E$7*3)),0)</f>
        <v>111</v>
      </c>
      <c r="G7" s="105">
        <v>141</v>
      </c>
      <c r="H7" s="105">
        <v>2</v>
      </c>
      <c r="I7" s="105">
        <v>4</v>
      </c>
      <c r="J7" s="105">
        <v>0</v>
      </c>
      <c r="K7" s="127">
        <f>ROUNDDOWN((($G$7+($H$7*2)+$I$7)-($J$7*3)),0)</f>
        <v>149</v>
      </c>
      <c r="M7" s="37" t="s">
        <v>72</v>
      </c>
      <c r="N7" s="31" t="s">
        <v>73</v>
      </c>
      <c r="O7" s="2"/>
      <c r="P7" s="2"/>
      <c r="Q7" s="2"/>
      <c r="R7" s="2"/>
    </row>
    <row r="8" spans="1:11" ht="12.75">
      <c r="A8" s="121"/>
      <c r="B8" s="122">
        <v>133</v>
      </c>
      <c r="C8" s="122">
        <v>1</v>
      </c>
      <c r="D8" s="122">
        <v>4</v>
      </c>
      <c r="E8" s="122">
        <v>0</v>
      </c>
      <c r="F8" s="124">
        <f>ROUNDDOWN((($B$8+($C$8*2)+$D$8)-($E$8*3)),0)</f>
        <v>139</v>
      </c>
      <c r="G8" s="122">
        <v>115</v>
      </c>
      <c r="H8" s="122">
        <v>2</v>
      </c>
      <c r="I8" s="122">
        <v>2</v>
      </c>
      <c r="J8" s="122">
        <v>0</v>
      </c>
      <c r="K8" s="124">
        <f>ROUNDDOWN((($G$8+($H$8*2)+$I$8)-($J$8*3)),0)</f>
        <v>121</v>
      </c>
    </row>
    <row r="9" spans="1:11" ht="12.75">
      <c r="A9" s="114">
        <v>41668</v>
      </c>
      <c r="B9" s="105">
        <v>125</v>
      </c>
      <c r="C9" s="105">
        <v>1</v>
      </c>
      <c r="D9" s="105">
        <v>4</v>
      </c>
      <c r="E9" s="105">
        <v>0</v>
      </c>
      <c r="F9" s="120">
        <f>ROUNDDOWN((($B$9+($C$9*2)+$D$9)-($E$9*3)),0)</f>
        <v>131</v>
      </c>
      <c r="G9" s="105">
        <v>100</v>
      </c>
      <c r="H9" s="105">
        <v>0</v>
      </c>
      <c r="I9" s="105">
        <v>2</v>
      </c>
      <c r="J9" s="105">
        <v>1</v>
      </c>
      <c r="K9" s="119">
        <f>ROUNDDOWN((($G$9+($H$9*2)+$I$9)-($J$9*3)),0)</f>
        <v>99</v>
      </c>
    </row>
    <row r="10" spans="2:11" ht="12.75">
      <c r="B10" s="105">
        <v>124</v>
      </c>
      <c r="C10" s="105">
        <v>1</v>
      </c>
      <c r="D10" s="105">
        <v>3</v>
      </c>
      <c r="E10" s="105">
        <v>1</v>
      </c>
      <c r="F10" s="120">
        <f>ROUNDDOWN((($B$10+($C$10*2)+$D$10)-($E$10*3)),0)</f>
        <v>126</v>
      </c>
      <c r="G10" s="105">
        <v>100</v>
      </c>
      <c r="H10" s="105">
        <v>0</v>
      </c>
      <c r="I10" s="105">
        <v>2</v>
      </c>
      <c r="J10" s="105">
        <v>1</v>
      </c>
      <c r="K10" s="119">
        <f>ROUNDDOWN((($G$10+($H$10*2)+$I$10)-($J$10*3)),0)</f>
        <v>99</v>
      </c>
    </row>
    <row r="11" spans="1:11" ht="12.75">
      <c r="A11" s="121"/>
      <c r="B11" s="122">
        <v>125</v>
      </c>
      <c r="C11" s="122">
        <v>2</v>
      </c>
      <c r="D11" s="122">
        <v>4</v>
      </c>
      <c r="E11" s="122">
        <v>1</v>
      </c>
      <c r="F11" s="124">
        <f>ROUNDDOWN((($B$11+($C$11*2)+$D$11)-($E$11*3)),0)</f>
        <v>130</v>
      </c>
      <c r="G11" s="122">
        <v>132</v>
      </c>
      <c r="H11" s="122">
        <v>2</v>
      </c>
      <c r="I11" s="122">
        <v>4</v>
      </c>
      <c r="J11" s="122">
        <v>1</v>
      </c>
      <c r="K11" s="124">
        <f>ROUNDDOWN((($G$11+($H$11*2)+$I$11)-($J$11*3)),0)</f>
        <v>137</v>
      </c>
    </row>
    <row r="12" spans="1:11" ht="12.75">
      <c r="A12" s="114">
        <v>42161</v>
      </c>
      <c r="B12" s="105">
        <v>134</v>
      </c>
      <c r="C12" s="105">
        <v>3</v>
      </c>
      <c r="D12" s="105">
        <v>2</v>
      </c>
      <c r="E12" s="105">
        <v>1</v>
      </c>
      <c r="F12" s="120">
        <f>ROUNDDOWN((($B$12+($C$12*2)+$D$12)-($E$12*3)),0)</f>
        <v>139</v>
      </c>
      <c r="G12" s="105">
        <v>123</v>
      </c>
      <c r="H12" s="105">
        <v>1</v>
      </c>
      <c r="I12" s="105">
        <v>5</v>
      </c>
      <c r="J12" s="105">
        <v>1</v>
      </c>
      <c r="K12" s="120">
        <f>ROUNDDOWN((($G$12+($H$12*2)+$I$12)-($J$12*3)),0)</f>
        <v>127</v>
      </c>
    </row>
    <row r="13" spans="2:11" ht="12.75">
      <c r="B13" s="105">
        <v>139</v>
      </c>
      <c r="C13" s="105">
        <v>2</v>
      </c>
      <c r="D13" s="105">
        <v>4</v>
      </c>
      <c r="E13" s="105">
        <v>0</v>
      </c>
      <c r="F13" s="127">
        <f>ROUNDDOWN((($B$13+($C$13*2)+$D$13)-($E$13*3)),0)</f>
        <v>147</v>
      </c>
      <c r="G13" s="105">
        <v>80</v>
      </c>
      <c r="H13" s="105">
        <v>0</v>
      </c>
      <c r="I13" s="105">
        <v>1</v>
      </c>
      <c r="J13" s="105">
        <v>1</v>
      </c>
      <c r="K13" s="119">
        <f>ROUNDDOWN((($G$13+($H$13*2)+$I$13)-($J$13*3)),0)</f>
        <v>78</v>
      </c>
    </row>
    <row r="14" spans="2:11" ht="12.75">
      <c r="B14" s="105">
        <v>122</v>
      </c>
      <c r="C14" s="105">
        <v>2</v>
      </c>
      <c r="D14" s="105">
        <v>2</v>
      </c>
      <c r="E14" s="105">
        <v>0</v>
      </c>
      <c r="F14" s="120">
        <f>ROUNDDOWN((($B$14+($C$14*2)+$D$14)-($E$14*3)),0)</f>
        <v>128</v>
      </c>
      <c r="G14" s="105">
        <v>119</v>
      </c>
      <c r="H14" s="105">
        <v>0</v>
      </c>
      <c r="I14" s="105">
        <v>4</v>
      </c>
      <c r="J14" s="105">
        <v>0</v>
      </c>
      <c r="K14" s="120">
        <f>ROUNDDOWN((($G$14+($H$14*2)+$I$14)-($J$14*3)),0)</f>
        <v>123</v>
      </c>
    </row>
    <row r="15" spans="1:11" ht="12.75">
      <c r="A15" s="121"/>
      <c r="B15" s="122">
        <v>114</v>
      </c>
      <c r="C15" s="122">
        <v>1</v>
      </c>
      <c r="D15" s="122">
        <v>2</v>
      </c>
      <c r="E15" s="122">
        <v>0</v>
      </c>
      <c r="F15" s="128">
        <f>ROUNDDOWN((($B$15+($C$15*2)+$D$15)-($E$15*3)),0)</f>
        <v>118</v>
      </c>
      <c r="G15" s="122">
        <v>126</v>
      </c>
      <c r="H15" s="122">
        <v>4</v>
      </c>
      <c r="I15" s="122">
        <v>2</v>
      </c>
      <c r="J15" s="122">
        <v>4</v>
      </c>
      <c r="K15" s="124">
        <f>ROUNDDOWN((($G$15+($H$15*2)+$I$15)-($J$15*3)),0)</f>
        <v>124</v>
      </c>
    </row>
    <row r="16" spans="1:6" ht="12.75">
      <c r="A16" s="114">
        <v>42557</v>
      </c>
      <c r="B16" s="105">
        <v>125</v>
      </c>
      <c r="C16" s="105">
        <v>0</v>
      </c>
      <c r="D16" s="105">
        <v>5</v>
      </c>
      <c r="E16" s="105">
        <v>1</v>
      </c>
      <c r="F16" s="120">
        <f>ROUNDDOWN((($B$16+($C$16*2)+$D$16)-($E$16*3)),0)</f>
        <v>127</v>
      </c>
    </row>
    <row r="17" spans="2:6" ht="12.75">
      <c r="B17" s="105">
        <v>126</v>
      </c>
      <c r="C17" s="105">
        <v>1</v>
      </c>
      <c r="D17" s="105">
        <v>3</v>
      </c>
      <c r="E17" s="105">
        <v>0</v>
      </c>
      <c r="F17" s="120">
        <f>ROUNDDOWN((($B$17+($C$17*2)+$D$17)-($E$17*3)),0)</f>
        <v>131</v>
      </c>
    </row>
    <row r="18" spans="2:11" ht="12.75">
      <c r="B18" s="122">
        <v>151</v>
      </c>
      <c r="C18" s="122">
        <v>1</v>
      </c>
      <c r="D18" s="122">
        <v>6</v>
      </c>
      <c r="E18" s="122">
        <v>0</v>
      </c>
      <c r="F18" s="123">
        <f>ROUNDDOWN((($B$18+($C$18*2)+$D$18)-($E$18*3)),0)</f>
        <v>159</v>
      </c>
      <c r="G18" s="122"/>
      <c r="H18" s="122"/>
      <c r="I18" s="122"/>
      <c r="J18" s="122"/>
      <c r="K18" s="129"/>
    </row>
    <row r="19" spans="1:11" ht="12.75">
      <c r="A19" s="130">
        <v>42616</v>
      </c>
      <c r="B19" s="105">
        <v>102</v>
      </c>
      <c r="C19" s="105">
        <v>1</v>
      </c>
      <c r="D19" s="105">
        <v>2</v>
      </c>
      <c r="E19" s="105">
        <v>1</v>
      </c>
      <c r="F19" s="131">
        <f>ROUNDDOWN((($B$19+($C$19*2)+$D$19)-($E$19*3)),0)</f>
        <v>103</v>
      </c>
      <c r="G19" s="105">
        <v>117</v>
      </c>
      <c r="H19" s="105">
        <v>1</v>
      </c>
      <c r="I19" s="105">
        <v>4</v>
      </c>
      <c r="J19" s="105">
        <v>1</v>
      </c>
      <c r="K19" s="120">
        <f>ROUNDDOWN((($G$19+($H$19*2)+$I$19)-($J$19*3)),0)</f>
        <v>120</v>
      </c>
    </row>
    <row r="20" spans="2:11" ht="12.75">
      <c r="B20" s="105">
        <v>123</v>
      </c>
      <c r="C20" s="105">
        <v>2</v>
      </c>
      <c r="D20" s="105">
        <v>2</v>
      </c>
      <c r="E20" s="105">
        <v>0</v>
      </c>
      <c r="F20" s="120">
        <f>ROUNDDOWN((($B$20+($C$20*2)+$D$20)-($E$20*3)),0)</f>
        <v>129</v>
      </c>
      <c r="G20" s="105">
        <v>115</v>
      </c>
      <c r="H20" s="105">
        <v>2</v>
      </c>
      <c r="I20" s="105">
        <v>2</v>
      </c>
      <c r="J20" s="105">
        <v>2</v>
      </c>
      <c r="K20" s="131">
        <f>ROUNDDOWN((($G$20+($H$20*2)+$I$20)-($J$20*3)),0)</f>
        <v>115</v>
      </c>
    </row>
    <row r="21" spans="2:11" ht="12.75">
      <c r="B21" s="105">
        <v>118</v>
      </c>
      <c r="C21" s="105">
        <v>1</v>
      </c>
      <c r="D21" s="105">
        <v>3</v>
      </c>
      <c r="E21" s="105">
        <v>1</v>
      </c>
      <c r="F21" s="120">
        <f>ROUNDDOWN((($B$21+($C$21*2)+$D$21)-($E$21*3)),0)</f>
        <v>120</v>
      </c>
      <c r="G21" s="105">
        <v>119</v>
      </c>
      <c r="H21" s="105">
        <v>2</v>
      </c>
      <c r="I21" s="105">
        <v>1</v>
      </c>
      <c r="J21" s="105">
        <v>0</v>
      </c>
      <c r="K21" s="120">
        <f>ROUNDDOWN((($G$21+($H$21*2)+$I$21)-($J$21*3)),0)</f>
        <v>124</v>
      </c>
    </row>
    <row r="22" spans="2:11" ht="12.75">
      <c r="B22" s="105">
        <v>108</v>
      </c>
      <c r="C22" s="105">
        <v>1</v>
      </c>
      <c r="D22" s="105">
        <v>2</v>
      </c>
      <c r="E22" s="105">
        <v>0</v>
      </c>
      <c r="F22" s="131">
        <f>ROUNDDOWN((($B$22+($C$22*2)+$D$22)-($E$22*3)),0)</f>
        <v>112</v>
      </c>
      <c r="G22" s="105">
        <v>96</v>
      </c>
      <c r="H22" s="105">
        <v>2</v>
      </c>
      <c r="I22" s="105">
        <v>0</v>
      </c>
      <c r="J22" s="105">
        <v>0</v>
      </c>
      <c r="K22" s="131">
        <f>ROUNDDOWN((($G$22+($H$22*2)+$I$22)-($J$22*3)),0)</f>
        <v>100</v>
      </c>
    </row>
    <row r="23" spans="1:11" ht="12.75">
      <c r="A23" s="121"/>
      <c r="B23" s="122">
        <v>123</v>
      </c>
      <c r="C23" s="122">
        <v>1</v>
      </c>
      <c r="D23" s="122">
        <v>3</v>
      </c>
      <c r="E23" s="122">
        <v>0</v>
      </c>
      <c r="F23" s="124">
        <f>ROUNDDOWN((($B$23+($C$23*2)+$D$23)-($E$23*3)),0)</f>
        <v>128</v>
      </c>
      <c r="G23" s="122">
        <v>125</v>
      </c>
      <c r="H23" s="122">
        <v>1</v>
      </c>
      <c r="I23" s="122">
        <v>3</v>
      </c>
      <c r="J23" s="122">
        <v>0</v>
      </c>
      <c r="K23" s="124">
        <f>ROUNDDOWN((($G$23+($H$23*2)+$I$23)-($J$23*3)),0)</f>
        <v>130</v>
      </c>
    </row>
  </sheetData>
  <sheetProtection selectLockedCells="1" selectUnlockedCells="1"/>
  <mergeCells count="2">
    <mergeCell ref="B1:F1"/>
    <mergeCell ref="G1:K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zoomScale="99" zoomScaleNormal="99" workbookViewId="0" topLeftCell="A1">
      <selection activeCell="A23" sqref="A23"/>
    </sheetView>
  </sheetViews>
  <sheetFormatPr defaultColWidth="11.421875" defaultRowHeight="12.75"/>
  <cols>
    <col min="1" max="1" width="11.421875" style="10" customWidth="1"/>
    <col min="2" max="2" width="7.8515625" style="2" customWidth="1"/>
    <col min="3" max="3" width="12.140625" style="2" customWidth="1"/>
    <col min="4" max="5" width="7.28125" style="2" customWidth="1"/>
    <col min="6" max="6" width="8.57421875" style="2" customWidth="1"/>
    <col min="7" max="7" width="7.28125" style="2" customWidth="1"/>
    <col min="8" max="8" width="7.8515625" style="2" customWidth="1"/>
    <col min="9" max="9" width="12.140625" style="2" customWidth="1"/>
    <col min="10" max="11" width="7.28125" style="2" customWidth="1"/>
    <col min="12" max="12" width="8.57421875" style="2" customWidth="1"/>
    <col min="13" max="13" width="7.28125" style="2" customWidth="1"/>
    <col min="14" max="16384" width="11.421875" style="2" customWidth="1"/>
  </cols>
  <sheetData>
    <row r="1" spans="1:13" s="1" customFormat="1" ht="12.75">
      <c r="A1" s="11"/>
      <c r="B1" s="4" t="s">
        <v>6</v>
      </c>
      <c r="C1" s="4"/>
      <c r="D1" s="4"/>
      <c r="E1" s="4"/>
      <c r="F1" s="4"/>
      <c r="G1" s="4"/>
      <c r="H1" s="4" t="s">
        <v>7</v>
      </c>
      <c r="I1" s="4"/>
      <c r="J1" s="4"/>
      <c r="K1" s="4"/>
      <c r="L1" s="4"/>
      <c r="M1" s="4"/>
    </row>
    <row r="2" spans="1:13" s="1" customFormat="1" ht="12.75">
      <c r="A2" s="12" t="s">
        <v>20</v>
      </c>
      <c r="B2" s="13" t="s">
        <v>17</v>
      </c>
      <c r="C2" s="3" t="s">
        <v>21</v>
      </c>
      <c r="D2" s="3" t="s">
        <v>14</v>
      </c>
      <c r="E2" s="3" t="s">
        <v>15</v>
      </c>
      <c r="F2" s="3" t="s">
        <v>16</v>
      </c>
      <c r="G2" s="3" t="s">
        <v>22</v>
      </c>
      <c r="H2" s="13" t="s">
        <v>17</v>
      </c>
      <c r="I2" s="3" t="s">
        <v>21</v>
      </c>
      <c r="J2" s="3" t="s">
        <v>14</v>
      </c>
      <c r="K2" s="3" t="s">
        <v>15</v>
      </c>
      <c r="L2" s="3" t="s">
        <v>16</v>
      </c>
      <c r="M2" s="3" t="s">
        <v>22</v>
      </c>
    </row>
    <row r="3" spans="1:13" ht="12.75">
      <c r="A3" s="14" t="s">
        <v>23</v>
      </c>
      <c r="B3" s="15">
        <f>'2010-2011'!B11</f>
        <v>498</v>
      </c>
      <c r="C3" s="16">
        <f>'2010-2011'!B12</f>
        <v>99</v>
      </c>
      <c r="D3" s="16" t="s">
        <v>13</v>
      </c>
      <c r="E3" s="16" t="s">
        <v>13</v>
      </c>
      <c r="F3" s="16" t="s">
        <v>13</v>
      </c>
      <c r="G3" s="17">
        <v>2</v>
      </c>
      <c r="H3" s="15">
        <f>'2010-2011'!C11</f>
        <v>613</v>
      </c>
      <c r="I3" s="16">
        <f>'2010-2011'!C12</f>
        <v>122</v>
      </c>
      <c r="J3" s="16" t="s">
        <v>13</v>
      </c>
      <c r="K3" s="16" t="s">
        <v>13</v>
      </c>
      <c r="L3" s="16" t="s">
        <v>13</v>
      </c>
      <c r="M3" s="17">
        <v>3</v>
      </c>
    </row>
    <row r="4" spans="1:13" ht="12.75">
      <c r="A4" s="18" t="s">
        <v>24</v>
      </c>
      <c r="B4" s="15">
        <f>'2010-2011'!D11</f>
        <v>319</v>
      </c>
      <c r="C4" s="16">
        <f>'2010-2011'!D12</f>
        <v>79</v>
      </c>
      <c r="D4" s="16" t="s">
        <v>13</v>
      </c>
      <c r="E4" s="16" t="s">
        <v>13</v>
      </c>
      <c r="F4" s="16" t="s">
        <v>13</v>
      </c>
      <c r="G4" s="17">
        <v>1</v>
      </c>
      <c r="H4" s="15">
        <f>'2010-2011'!E11</f>
        <v>372</v>
      </c>
      <c r="I4" s="16">
        <f>'2010-2011'!E12</f>
        <v>93</v>
      </c>
      <c r="J4" s="16" t="s">
        <v>13</v>
      </c>
      <c r="K4" s="16" t="s">
        <v>13</v>
      </c>
      <c r="L4" s="16" t="s">
        <v>13</v>
      </c>
      <c r="M4" s="17">
        <v>3</v>
      </c>
    </row>
    <row r="5" spans="1:13" ht="12.75">
      <c r="A5" s="18" t="s">
        <v>25</v>
      </c>
      <c r="B5" s="15">
        <f>'2010-2011'!F11</f>
        <v>500</v>
      </c>
      <c r="C5" s="16">
        <f>'2010-2011'!F12</f>
        <v>100</v>
      </c>
      <c r="D5" s="16" t="s">
        <v>13</v>
      </c>
      <c r="E5" s="16" t="s">
        <v>13</v>
      </c>
      <c r="F5" s="16" t="s">
        <v>13</v>
      </c>
      <c r="G5" s="17">
        <v>3</v>
      </c>
      <c r="H5" s="15">
        <f>'2010-2011'!G11</f>
        <v>491</v>
      </c>
      <c r="I5" s="16">
        <f>'2010-2011'!G12</f>
        <v>98</v>
      </c>
      <c r="J5" s="16" t="s">
        <v>13</v>
      </c>
      <c r="K5" s="16" t="s">
        <v>13</v>
      </c>
      <c r="L5" s="16" t="s">
        <v>13</v>
      </c>
      <c r="M5" s="17">
        <v>2</v>
      </c>
    </row>
    <row r="6" spans="1:13" ht="12.75">
      <c r="A6" s="18" t="s">
        <v>26</v>
      </c>
      <c r="B6" s="15">
        <f>'2010-2011'!H11</f>
        <v>601</v>
      </c>
      <c r="C6" s="16">
        <f>'2010-2011'!H12</f>
        <v>120</v>
      </c>
      <c r="D6" s="16" t="s">
        <v>13</v>
      </c>
      <c r="E6" s="16" t="s">
        <v>13</v>
      </c>
      <c r="F6" s="16" t="s">
        <v>13</v>
      </c>
      <c r="G6" s="17">
        <v>3</v>
      </c>
      <c r="H6" s="15">
        <f>'2010-2011'!I11</f>
        <v>539</v>
      </c>
      <c r="I6" s="16">
        <f>'2010-2011'!I12</f>
        <v>107</v>
      </c>
      <c r="J6" s="16" t="s">
        <v>13</v>
      </c>
      <c r="K6" s="16" t="s">
        <v>13</v>
      </c>
      <c r="L6" s="16" t="s">
        <v>13</v>
      </c>
      <c r="M6" s="17">
        <v>2</v>
      </c>
    </row>
    <row r="7" spans="1:13" ht="12.75">
      <c r="A7" s="18" t="s">
        <v>27</v>
      </c>
      <c r="B7" s="15">
        <f>'2010-2011'!J11</f>
        <v>521</v>
      </c>
      <c r="C7" s="16">
        <f>'2010-2011'!J12</f>
        <v>104</v>
      </c>
      <c r="D7" s="16" t="s">
        <v>13</v>
      </c>
      <c r="E7" s="16" t="s">
        <v>13</v>
      </c>
      <c r="F7" s="16" t="s">
        <v>13</v>
      </c>
      <c r="G7" s="17">
        <v>2</v>
      </c>
      <c r="H7" s="15">
        <f>'2010-2011'!K11</f>
        <v>580</v>
      </c>
      <c r="I7" s="16">
        <f>'2010-2011'!K12</f>
        <v>116</v>
      </c>
      <c r="J7" s="16" t="s">
        <v>13</v>
      </c>
      <c r="K7" s="16" t="s">
        <v>13</v>
      </c>
      <c r="L7" s="16" t="s">
        <v>13</v>
      </c>
      <c r="M7" s="17">
        <v>3</v>
      </c>
    </row>
    <row r="8" spans="1:13" ht="12.75">
      <c r="A8" s="18" t="s">
        <v>27</v>
      </c>
      <c r="B8" s="15">
        <f>'2010-2011'!L11</f>
        <v>529</v>
      </c>
      <c r="C8" s="16">
        <f>'2010-2011'!L12</f>
        <v>105</v>
      </c>
      <c r="D8" s="16">
        <f>'2010-2011'!L8</f>
        <v>7</v>
      </c>
      <c r="E8" s="16">
        <f>'2010-2011'!L9</f>
        <v>10</v>
      </c>
      <c r="F8" s="16">
        <f>'2010-2011'!L10</f>
        <v>11</v>
      </c>
      <c r="G8" s="17">
        <v>2</v>
      </c>
      <c r="H8" s="15">
        <f>'2010-2011'!M11</f>
        <v>636</v>
      </c>
      <c r="I8" s="16">
        <f>'2010-2011'!M12</f>
        <v>127</v>
      </c>
      <c r="J8" s="16">
        <f>'2010-2011'!M8</f>
        <v>9</v>
      </c>
      <c r="K8" s="16">
        <f>'2010-2011'!M9</f>
        <v>18</v>
      </c>
      <c r="L8" s="16">
        <f>'2010-2011'!M10</f>
        <v>7</v>
      </c>
      <c r="M8" s="17">
        <v>3</v>
      </c>
    </row>
    <row r="10" spans="1:13" s="1" customFormat="1" ht="12.75">
      <c r="A10" s="12" t="s">
        <v>17</v>
      </c>
      <c r="B10" s="19">
        <f>SUM(B3:B8)</f>
        <v>2968</v>
      </c>
      <c r="C10" s="19">
        <f>ROUNDDOWN((B10/29),0)</f>
        <v>102</v>
      </c>
      <c r="D10" s="19" t="s">
        <v>13</v>
      </c>
      <c r="E10" s="19" t="s">
        <v>13</v>
      </c>
      <c r="F10" s="19" t="s">
        <v>13</v>
      </c>
      <c r="G10" s="13">
        <f>SUM(G3:G8)</f>
        <v>13</v>
      </c>
      <c r="H10" s="19">
        <f>SUM(H3:H8)</f>
        <v>3231</v>
      </c>
      <c r="I10" s="19">
        <f>ROUNDDOWN((H10/29),0)</f>
        <v>111</v>
      </c>
      <c r="J10" s="19" t="s">
        <v>13</v>
      </c>
      <c r="K10" s="19" t="s">
        <v>13</v>
      </c>
      <c r="L10" s="19" t="s">
        <v>13</v>
      </c>
      <c r="M10" s="13">
        <f>SUM(M3:M8)</f>
        <v>16</v>
      </c>
    </row>
    <row r="12" spans="1:7" ht="12.75">
      <c r="A12" s="11" t="str">
        <f>IF(G10&gt;M10,"Dennis",IF(G10=M10,"Niemand","Thorsten"))</f>
        <v>Thorsten</v>
      </c>
      <c r="B12" s="20" t="s">
        <v>28</v>
      </c>
      <c r="C12" s="20"/>
      <c r="D12" s="1">
        <v>3</v>
      </c>
      <c r="E12" s="20" t="s">
        <v>29</v>
      </c>
      <c r="F12" s="20"/>
      <c r="G12" s="20"/>
    </row>
  </sheetData>
  <sheetProtection selectLockedCells="1" selectUnlockedCells="1"/>
  <mergeCells count="4">
    <mergeCell ref="B1:G1"/>
    <mergeCell ref="H1:M1"/>
    <mergeCell ref="B12:C12"/>
    <mergeCell ref="E12:G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"/>
  <sheetViews>
    <sheetView zoomScale="99" zoomScaleNormal="99" workbookViewId="0" topLeftCell="A1">
      <selection activeCell="E34" sqref="E34"/>
    </sheetView>
  </sheetViews>
  <sheetFormatPr defaultColWidth="11.421875" defaultRowHeight="12.75"/>
  <cols>
    <col min="1" max="1" width="11.421875" style="1" customWidth="1"/>
    <col min="2" max="21" width="16.7109375" style="2" customWidth="1"/>
    <col min="22" max="22" width="17.421875" style="2" customWidth="1"/>
    <col min="23" max="23" width="16.7109375" style="2" customWidth="1"/>
    <col min="24" max="24" width="17.421875" style="2" customWidth="1"/>
    <col min="25" max="25" width="16.7109375" style="2" customWidth="1"/>
    <col min="26" max="26" width="17.421875" style="2" customWidth="1"/>
    <col min="27" max="27" width="16.7109375" style="2" customWidth="1"/>
    <col min="28" max="28" width="17.421875" style="2" customWidth="1"/>
    <col min="29" max="29" width="16.7109375" style="2" customWidth="1"/>
    <col min="30" max="30" width="17.421875" style="2" customWidth="1"/>
    <col min="31" max="16384" width="11.421875" style="2" customWidth="1"/>
  </cols>
  <sheetData>
    <row r="1" spans="2:30" s="1" customFormat="1" ht="12.75">
      <c r="B1" s="3" t="s">
        <v>30</v>
      </c>
      <c r="C1" s="3"/>
      <c r="D1" s="3" t="s">
        <v>31</v>
      </c>
      <c r="E1" s="3"/>
      <c r="F1" s="3" t="s">
        <v>32</v>
      </c>
      <c r="G1" s="3"/>
      <c r="H1" s="3"/>
      <c r="I1" s="3" t="s">
        <v>33</v>
      </c>
      <c r="J1" s="3"/>
      <c r="K1" s="3" t="s">
        <v>34</v>
      </c>
      <c r="L1" s="3"/>
      <c r="M1" s="3" t="s">
        <v>35</v>
      </c>
      <c r="N1" s="3"/>
      <c r="O1" s="3" t="s">
        <v>36</v>
      </c>
      <c r="P1" s="3"/>
      <c r="Q1" s="3" t="s">
        <v>37</v>
      </c>
      <c r="R1" s="3"/>
      <c r="S1" s="3" t="s">
        <v>38</v>
      </c>
      <c r="T1" s="3"/>
      <c r="U1" s="3" t="s">
        <v>39</v>
      </c>
      <c r="V1" s="3"/>
      <c r="W1" s="3" t="s">
        <v>40</v>
      </c>
      <c r="X1" s="3"/>
      <c r="Y1" s="3" t="s">
        <v>41</v>
      </c>
      <c r="Z1" s="3"/>
      <c r="AA1" s="3" t="s">
        <v>42</v>
      </c>
      <c r="AB1" s="3"/>
      <c r="AC1" s="3" t="s">
        <v>43</v>
      </c>
      <c r="AD1" s="3"/>
    </row>
    <row r="2" spans="2:30" s="1" customFormat="1" ht="12.75">
      <c r="B2" s="3" t="s">
        <v>6</v>
      </c>
      <c r="C2" s="3" t="s">
        <v>7</v>
      </c>
      <c r="D2" s="3" t="s">
        <v>6</v>
      </c>
      <c r="E2" s="3" t="s">
        <v>7</v>
      </c>
      <c r="F2" s="3" t="s">
        <v>44</v>
      </c>
      <c r="G2" s="3" t="s">
        <v>6</v>
      </c>
      <c r="H2" s="3" t="s">
        <v>7</v>
      </c>
      <c r="I2" s="3" t="s">
        <v>6</v>
      </c>
      <c r="J2" s="3" t="s">
        <v>7</v>
      </c>
      <c r="K2" s="3" t="s">
        <v>6</v>
      </c>
      <c r="L2" s="3" t="s">
        <v>7</v>
      </c>
      <c r="M2" s="3" t="s">
        <v>6</v>
      </c>
      <c r="N2" s="3" t="s">
        <v>7</v>
      </c>
      <c r="O2" s="3" t="s">
        <v>6</v>
      </c>
      <c r="P2" s="3" t="s">
        <v>7</v>
      </c>
      <c r="Q2" s="3" t="s">
        <v>6</v>
      </c>
      <c r="R2" s="3" t="s">
        <v>7</v>
      </c>
      <c r="S2" s="3" t="s">
        <v>6</v>
      </c>
      <c r="T2" s="3" t="s">
        <v>7</v>
      </c>
      <c r="U2" s="3" t="s">
        <v>6</v>
      </c>
      <c r="V2" s="3" t="s">
        <v>7</v>
      </c>
      <c r="W2" s="3" t="s">
        <v>6</v>
      </c>
      <c r="X2" s="3" t="s">
        <v>7</v>
      </c>
      <c r="Y2" s="3" t="s">
        <v>6</v>
      </c>
      <c r="Z2" s="3" t="s">
        <v>7</v>
      </c>
      <c r="AA2" s="3" t="s">
        <v>6</v>
      </c>
      <c r="AB2" s="3" t="s">
        <v>7</v>
      </c>
      <c r="AC2" s="3" t="s">
        <v>6</v>
      </c>
      <c r="AD2" s="3" t="s">
        <v>7</v>
      </c>
    </row>
    <row r="3" spans="1:30" ht="12.75">
      <c r="A3" s="4" t="s">
        <v>8</v>
      </c>
      <c r="B3" s="5">
        <v>128</v>
      </c>
      <c r="C3" s="5">
        <v>129</v>
      </c>
      <c r="D3" s="5">
        <v>90</v>
      </c>
      <c r="E3" s="5">
        <v>108</v>
      </c>
      <c r="F3" s="5">
        <v>152</v>
      </c>
      <c r="G3" s="5">
        <v>133</v>
      </c>
      <c r="H3" s="5">
        <v>126</v>
      </c>
      <c r="I3" s="5">
        <v>93</v>
      </c>
      <c r="J3" s="5">
        <v>111</v>
      </c>
      <c r="K3" s="5">
        <v>129</v>
      </c>
      <c r="L3" s="5">
        <v>105</v>
      </c>
      <c r="M3" s="5">
        <v>93</v>
      </c>
      <c r="N3" s="5">
        <v>126</v>
      </c>
      <c r="O3" s="5">
        <v>99</v>
      </c>
      <c r="P3" s="5">
        <v>122</v>
      </c>
      <c r="Q3" s="5">
        <v>104</v>
      </c>
      <c r="R3" s="5">
        <v>95</v>
      </c>
      <c r="S3" s="5">
        <v>117</v>
      </c>
      <c r="T3" s="5">
        <v>145</v>
      </c>
      <c r="U3" s="5">
        <v>135</v>
      </c>
      <c r="V3" s="5">
        <v>111</v>
      </c>
      <c r="W3" s="5">
        <v>112</v>
      </c>
      <c r="X3" s="5">
        <v>86</v>
      </c>
      <c r="Y3" s="5">
        <v>97</v>
      </c>
      <c r="Z3" s="5">
        <v>83</v>
      </c>
      <c r="AA3" s="5">
        <v>97</v>
      </c>
      <c r="AB3" s="5">
        <v>164</v>
      </c>
      <c r="AC3" s="5">
        <v>124</v>
      </c>
      <c r="AD3" s="5">
        <v>101</v>
      </c>
    </row>
    <row r="4" spans="1:30" ht="12.75">
      <c r="A4" s="6" t="s">
        <v>9</v>
      </c>
      <c r="B4" s="5">
        <v>98</v>
      </c>
      <c r="C4" s="5">
        <v>117</v>
      </c>
      <c r="D4" s="5">
        <v>157</v>
      </c>
      <c r="E4" s="5">
        <v>125</v>
      </c>
      <c r="F4" s="5">
        <v>76</v>
      </c>
      <c r="G4" s="5">
        <v>117</v>
      </c>
      <c r="H4" s="5">
        <v>97</v>
      </c>
      <c r="I4" s="5">
        <v>138</v>
      </c>
      <c r="J4" s="5">
        <v>119</v>
      </c>
      <c r="K4" s="5">
        <v>116</v>
      </c>
      <c r="L4" s="5">
        <v>154</v>
      </c>
      <c r="M4" s="5">
        <v>131</v>
      </c>
      <c r="N4" s="5">
        <v>181</v>
      </c>
      <c r="O4" s="5">
        <v>125</v>
      </c>
      <c r="P4" s="5">
        <v>143</v>
      </c>
      <c r="Q4" s="5">
        <v>76</v>
      </c>
      <c r="R4" s="5">
        <v>159</v>
      </c>
      <c r="S4" s="5">
        <v>122</v>
      </c>
      <c r="T4" s="5">
        <v>110</v>
      </c>
      <c r="U4" s="5">
        <v>114</v>
      </c>
      <c r="V4" s="5">
        <v>137</v>
      </c>
      <c r="W4" s="5">
        <v>128</v>
      </c>
      <c r="X4" s="5">
        <v>141</v>
      </c>
      <c r="Y4" s="5">
        <v>122</v>
      </c>
      <c r="Z4" s="5">
        <v>122</v>
      </c>
      <c r="AA4" s="5">
        <v>104</v>
      </c>
      <c r="AB4" s="5">
        <v>128</v>
      </c>
      <c r="AC4" s="5">
        <v>122</v>
      </c>
      <c r="AD4" s="5">
        <v>112</v>
      </c>
    </row>
    <row r="5" spans="1:30" ht="12.75">
      <c r="A5" s="6" t="s">
        <v>10</v>
      </c>
      <c r="B5" s="5">
        <v>88</v>
      </c>
      <c r="C5" s="5">
        <v>96</v>
      </c>
      <c r="D5" s="5">
        <v>133</v>
      </c>
      <c r="E5" s="5">
        <v>160</v>
      </c>
      <c r="F5" s="5">
        <v>106</v>
      </c>
      <c r="G5" s="5">
        <v>95</v>
      </c>
      <c r="H5" s="5">
        <v>134</v>
      </c>
      <c r="I5" s="5">
        <v>101</v>
      </c>
      <c r="J5" s="5">
        <v>77</v>
      </c>
      <c r="K5" s="5">
        <v>91</v>
      </c>
      <c r="L5" s="5">
        <v>115</v>
      </c>
      <c r="M5" s="5">
        <v>93</v>
      </c>
      <c r="N5" s="5">
        <v>132</v>
      </c>
      <c r="O5" s="5">
        <v>107</v>
      </c>
      <c r="P5" s="5">
        <v>135</v>
      </c>
      <c r="Q5" s="5">
        <v>142</v>
      </c>
      <c r="R5" s="5">
        <v>97</v>
      </c>
      <c r="S5" s="5">
        <v>126</v>
      </c>
      <c r="T5" s="5">
        <v>174</v>
      </c>
      <c r="U5" s="5">
        <v>93</v>
      </c>
      <c r="V5" s="5">
        <v>109</v>
      </c>
      <c r="W5" s="5">
        <v>158</v>
      </c>
      <c r="X5" s="5">
        <v>126</v>
      </c>
      <c r="Y5" s="5">
        <v>123</v>
      </c>
      <c r="Z5" s="5">
        <v>142</v>
      </c>
      <c r="AA5" s="5">
        <v>152</v>
      </c>
      <c r="AB5" s="5">
        <v>173</v>
      </c>
      <c r="AC5" s="5">
        <v>188</v>
      </c>
      <c r="AD5" s="5">
        <v>119</v>
      </c>
    </row>
    <row r="6" spans="1:30" ht="12.75">
      <c r="A6" s="6" t="s">
        <v>11</v>
      </c>
      <c r="B6" s="5">
        <v>73</v>
      </c>
      <c r="C6" s="5">
        <v>138</v>
      </c>
      <c r="D6" s="5">
        <v>131</v>
      </c>
      <c r="E6" s="5">
        <v>173</v>
      </c>
      <c r="F6" s="5">
        <v>117</v>
      </c>
      <c r="G6" s="5">
        <v>106</v>
      </c>
      <c r="H6" s="5">
        <v>143</v>
      </c>
      <c r="I6" s="5">
        <v>121</v>
      </c>
      <c r="J6" s="5">
        <v>98</v>
      </c>
      <c r="K6" s="5">
        <v>91</v>
      </c>
      <c r="L6" s="5">
        <v>132</v>
      </c>
      <c r="M6" s="5">
        <v>95</v>
      </c>
      <c r="N6" s="5">
        <v>140</v>
      </c>
      <c r="O6" s="5">
        <v>93</v>
      </c>
      <c r="P6" s="5">
        <v>106</v>
      </c>
      <c r="Q6" s="5">
        <v>121</v>
      </c>
      <c r="R6" s="5">
        <v>155</v>
      </c>
      <c r="S6" s="5">
        <v>157</v>
      </c>
      <c r="T6" s="5">
        <v>123</v>
      </c>
      <c r="U6" s="5">
        <v>92</v>
      </c>
      <c r="V6" s="5">
        <v>145</v>
      </c>
      <c r="W6" s="5">
        <v>120</v>
      </c>
      <c r="X6" s="5">
        <v>193</v>
      </c>
      <c r="Y6" s="5">
        <v>132</v>
      </c>
      <c r="Z6" s="5">
        <v>97</v>
      </c>
      <c r="AA6" s="5">
        <v>101</v>
      </c>
      <c r="AB6" s="5">
        <v>140</v>
      </c>
      <c r="AC6" s="5">
        <v>126</v>
      </c>
      <c r="AD6" s="5">
        <v>119</v>
      </c>
    </row>
    <row r="7" spans="1:30" ht="12.75">
      <c r="A7" s="6" t="s">
        <v>12</v>
      </c>
      <c r="B7" s="5">
        <v>120</v>
      </c>
      <c r="C7" s="5">
        <v>116</v>
      </c>
      <c r="D7" s="5">
        <v>118</v>
      </c>
      <c r="E7" s="5">
        <v>171</v>
      </c>
      <c r="F7" s="5">
        <v>162</v>
      </c>
      <c r="G7" s="5">
        <v>109</v>
      </c>
      <c r="H7" s="5">
        <v>144</v>
      </c>
      <c r="I7" s="5">
        <v>91</v>
      </c>
      <c r="J7" s="5">
        <v>129</v>
      </c>
      <c r="K7" s="5">
        <v>77</v>
      </c>
      <c r="L7" s="5">
        <v>113</v>
      </c>
      <c r="M7" s="5">
        <v>140</v>
      </c>
      <c r="N7" s="5">
        <v>110</v>
      </c>
      <c r="O7" s="5">
        <v>112</v>
      </c>
      <c r="P7" s="5">
        <v>104</v>
      </c>
      <c r="Q7" s="5">
        <v>93</v>
      </c>
      <c r="R7" s="5">
        <v>159</v>
      </c>
      <c r="S7" s="5">
        <v>100</v>
      </c>
      <c r="T7" s="5">
        <v>106</v>
      </c>
      <c r="U7" s="5">
        <v>138</v>
      </c>
      <c r="V7" s="5">
        <v>123</v>
      </c>
      <c r="W7" s="5">
        <v>101</v>
      </c>
      <c r="X7" s="5">
        <v>148</v>
      </c>
      <c r="Y7" s="5">
        <v>128</v>
      </c>
      <c r="Z7" s="5">
        <v>119</v>
      </c>
      <c r="AA7" s="5">
        <v>114</v>
      </c>
      <c r="AB7" s="5">
        <v>120</v>
      </c>
      <c r="AC7" s="5">
        <v>115</v>
      </c>
      <c r="AD7" s="5">
        <v>116</v>
      </c>
    </row>
    <row r="8" spans="1:30" ht="12.75">
      <c r="A8" s="4" t="s">
        <v>14</v>
      </c>
      <c r="B8" s="7">
        <v>6</v>
      </c>
      <c r="C8" s="7">
        <v>8</v>
      </c>
      <c r="D8" s="7">
        <v>9</v>
      </c>
      <c r="E8" s="7">
        <v>15</v>
      </c>
      <c r="F8" s="7">
        <v>11</v>
      </c>
      <c r="G8" s="7">
        <v>8</v>
      </c>
      <c r="H8" s="7">
        <v>9</v>
      </c>
      <c r="I8" s="7">
        <v>11</v>
      </c>
      <c r="J8" s="7">
        <v>4</v>
      </c>
      <c r="K8" s="7">
        <v>6</v>
      </c>
      <c r="L8" s="7">
        <v>9</v>
      </c>
      <c r="M8" s="7">
        <v>8</v>
      </c>
      <c r="N8" s="7">
        <v>12</v>
      </c>
      <c r="O8" s="7">
        <v>9</v>
      </c>
      <c r="P8" s="7">
        <v>6</v>
      </c>
      <c r="Q8" s="7">
        <v>6</v>
      </c>
      <c r="R8" s="7">
        <v>13</v>
      </c>
      <c r="S8" s="7">
        <v>10</v>
      </c>
      <c r="T8" s="7">
        <v>13</v>
      </c>
      <c r="U8" s="7">
        <v>8</v>
      </c>
      <c r="V8" s="7">
        <v>11</v>
      </c>
      <c r="W8" s="7">
        <v>8</v>
      </c>
      <c r="X8" s="7">
        <v>11</v>
      </c>
      <c r="Y8" s="7">
        <v>9</v>
      </c>
      <c r="Z8" s="7">
        <v>6</v>
      </c>
      <c r="AA8" s="7">
        <v>7</v>
      </c>
      <c r="AB8" s="7">
        <v>15</v>
      </c>
      <c r="AC8" s="7">
        <v>15</v>
      </c>
      <c r="AD8" s="7">
        <v>12</v>
      </c>
    </row>
    <row r="9" spans="1:30" ht="12.75">
      <c r="A9" s="6" t="s">
        <v>15</v>
      </c>
      <c r="B9" s="5">
        <v>9</v>
      </c>
      <c r="C9" s="5">
        <v>12</v>
      </c>
      <c r="D9" s="5">
        <v>14</v>
      </c>
      <c r="E9" s="5">
        <v>15</v>
      </c>
      <c r="F9" s="5">
        <v>13</v>
      </c>
      <c r="G9" s="5">
        <v>10</v>
      </c>
      <c r="H9" s="5">
        <v>15</v>
      </c>
      <c r="I9" s="5">
        <v>6</v>
      </c>
      <c r="J9" s="5">
        <v>14</v>
      </c>
      <c r="K9" s="5">
        <v>11</v>
      </c>
      <c r="L9" s="5">
        <v>17</v>
      </c>
      <c r="M9" s="5">
        <v>12</v>
      </c>
      <c r="N9" s="5">
        <v>17</v>
      </c>
      <c r="O9" s="5">
        <v>12</v>
      </c>
      <c r="P9" s="5">
        <v>15</v>
      </c>
      <c r="Q9" s="5">
        <v>10</v>
      </c>
      <c r="R9" s="5">
        <v>15</v>
      </c>
      <c r="S9" s="5">
        <v>14</v>
      </c>
      <c r="T9" s="5">
        <v>11</v>
      </c>
      <c r="U9" s="5">
        <v>10</v>
      </c>
      <c r="V9" s="5">
        <v>13</v>
      </c>
      <c r="W9" s="5">
        <v>12</v>
      </c>
      <c r="X9" s="5">
        <v>14</v>
      </c>
      <c r="Y9" s="5">
        <v>17</v>
      </c>
      <c r="Z9" s="5">
        <v>11</v>
      </c>
      <c r="AA9" s="5">
        <v>12</v>
      </c>
      <c r="AB9" s="5">
        <v>14</v>
      </c>
      <c r="AC9" s="5">
        <v>10</v>
      </c>
      <c r="AD9" s="5">
        <v>7</v>
      </c>
    </row>
    <row r="10" spans="1:30" ht="12.75">
      <c r="A10" s="8" t="s">
        <v>16</v>
      </c>
      <c r="B10" s="9">
        <v>12</v>
      </c>
      <c r="C10" s="9">
        <v>7</v>
      </c>
      <c r="D10" s="9">
        <v>5</v>
      </c>
      <c r="E10" s="9">
        <v>4</v>
      </c>
      <c r="F10" s="9">
        <v>3</v>
      </c>
      <c r="G10" s="9">
        <v>8</v>
      </c>
      <c r="H10" s="9">
        <v>10</v>
      </c>
      <c r="I10" s="9">
        <v>13</v>
      </c>
      <c r="J10" s="9">
        <v>10</v>
      </c>
      <c r="K10" s="9">
        <v>11</v>
      </c>
      <c r="L10" s="9">
        <v>8</v>
      </c>
      <c r="M10" s="9">
        <v>9</v>
      </c>
      <c r="N10" s="9">
        <v>10</v>
      </c>
      <c r="O10" s="9">
        <v>7</v>
      </c>
      <c r="P10" s="9">
        <v>7</v>
      </c>
      <c r="Q10" s="9">
        <v>3</v>
      </c>
      <c r="R10" s="9">
        <v>7</v>
      </c>
      <c r="S10" s="9">
        <v>4</v>
      </c>
      <c r="T10" s="9">
        <v>3</v>
      </c>
      <c r="U10" s="9">
        <v>2</v>
      </c>
      <c r="V10" s="9">
        <v>5</v>
      </c>
      <c r="W10" s="9">
        <v>4</v>
      </c>
      <c r="X10" s="9">
        <v>2</v>
      </c>
      <c r="Y10" s="9">
        <v>4</v>
      </c>
      <c r="Z10" s="9">
        <v>9</v>
      </c>
      <c r="AA10" s="9">
        <v>8</v>
      </c>
      <c r="AB10" s="9">
        <v>4</v>
      </c>
      <c r="AC10" s="9">
        <v>4</v>
      </c>
      <c r="AD10" s="9">
        <v>8</v>
      </c>
    </row>
    <row r="11" spans="1:30" ht="12.75">
      <c r="A11" s="6" t="s">
        <v>17</v>
      </c>
      <c r="B11" s="5">
        <f>SUM(B3:B7)</f>
        <v>507</v>
      </c>
      <c r="C11" s="5">
        <f>SUM(C3:C7)</f>
        <v>596</v>
      </c>
      <c r="D11" s="5">
        <f>SUM(D3:D7)</f>
        <v>629</v>
      </c>
      <c r="E11" s="5">
        <f>SUM(E3:E7)</f>
        <v>737</v>
      </c>
      <c r="F11" s="5">
        <f>SUM(F3:F7)</f>
        <v>613</v>
      </c>
      <c r="G11" s="5">
        <f>SUM(G3:G7)</f>
        <v>560</v>
      </c>
      <c r="H11" s="5">
        <f>SUM(H3:H7)</f>
        <v>644</v>
      </c>
      <c r="I11" s="5">
        <f>SUM(I3:I7)</f>
        <v>544</v>
      </c>
      <c r="J11" s="5">
        <f>SUM(J3:J7)</f>
        <v>534</v>
      </c>
      <c r="K11" s="5">
        <f>SUM(K3:K7)</f>
        <v>504</v>
      </c>
      <c r="L11" s="5">
        <f>SUM(L3:L7)</f>
        <v>619</v>
      </c>
      <c r="M11" s="5">
        <f>SUM(M3:M7)</f>
        <v>552</v>
      </c>
      <c r="N11" s="5">
        <f>SUM(N3:N7)</f>
        <v>689</v>
      </c>
      <c r="O11" s="5">
        <f>SUM(O3:O7)</f>
        <v>536</v>
      </c>
      <c r="P11" s="5">
        <f>SUM(P3:P7)</f>
        <v>610</v>
      </c>
      <c r="Q11" s="5">
        <f>SUM(Q3:Q7)</f>
        <v>536</v>
      </c>
      <c r="R11" s="5">
        <f>SUM(R3:R7)</f>
        <v>665</v>
      </c>
      <c r="S11" s="5">
        <f>SUM(S3:S7)</f>
        <v>622</v>
      </c>
      <c r="T11" s="5">
        <f>SUM(T3:T7)</f>
        <v>658</v>
      </c>
      <c r="U11" s="5">
        <f>SUM(U3:U7)</f>
        <v>572</v>
      </c>
      <c r="V11" s="5">
        <f>SUM(V3:V7)</f>
        <v>625</v>
      </c>
      <c r="W11" s="5">
        <f>SUM(W3:W7)</f>
        <v>619</v>
      </c>
      <c r="X11" s="5">
        <f>SUM(X3:X7)</f>
        <v>694</v>
      </c>
      <c r="Y11" s="5">
        <f>SUM(Y3:Y7)</f>
        <v>602</v>
      </c>
      <c r="Z11" s="5">
        <f>SUM(Z3:Z7)</f>
        <v>563</v>
      </c>
      <c r="AA11" s="5">
        <f>SUM(AA3:AA7)</f>
        <v>568</v>
      </c>
      <c r="AB11" s="5">
        <f>SUM(AB3:AB7)</f>
        <v>725</v>
      </c>
      <c r="AC11" s="5">
        <f>SUM(AC3:AC7)</f>
        <v>675</v>
      </c>
      <c r="AD11" s="5">
        <f>SUM(AD3:AD7)</f>
        <v>567</v>
      </c>
    </row>
    <row r="12" spans="1:30" ht="12.75">
      <c r="A12" s="8" t="s">
        <v>18</v>
      </c>
      <c r="B12" s="9">
        <f>ROUNDDOWN((SUM(B3:B7)/5),0)</f>
        <v>101</v>
      </c>
      <c r="C12" s="9">
        <f>ROUNDDOWN((SUM(C3:C7)/5),0)</f>
        <v>119</v>
      </c>
      <c r="D12" s="9">
        <f>ROUNDDOWN((SUM(D3:D7)/5),0)</f>
        <v>125</v>
      </c>
      <c r="E12" s="9">
        <f>ROUNDDOWN((SUM(E3:E7)/5),0)</f>
        <v>147</v>
      </c>
      <c r="F12" s="9">
        <f>ROUNDDOWN((SUM(F3:F7)/5),0)</f>
        <v>122</v>
      </c>
      <c r="G12" s="9">
        <f>ROUNDDOWN((SUM(G3:G7)/5),0)</f>
        <v>112</v>
      </c>
      <c r="H12" s="9">
        <f>ROUNDDOWN((SUM(H3:H7)/5),0)</f>
        <v>128</v>
      </c>
      <c r="I12" s="9">
        <f>ROUNDDOWN((SUM(I3:I7)/5),0)</f>
        <v>108</v>
      </c>
      <c r="J12" s="9">
        <f>ROUNDDOWN((SUM(J3:J7)/5),0)</f>
        <v>106</v>
      </c>
      <c r="K12" s="9">
        <f>ROUNDDOWN((SUM(K3:K7)/5),0)</f>
        <v>100</v>
      </c>
      <c r="L12" s="9">
        <f>ROUNDDOWN((SUM(L3:L7)/5),0)</f>
        <v>123</v>
      </c>
      <c r="M12" s="9">
        <f>ROUNDDOWN((SUM(M3:M7)/5),0)</f>
        <v>110</v>
      </c>
      <c r="N12" s="9">
        <f>ROUNDDOWN((SUM(N3:N7)/5),0)</f>
        <v>137</v>
      </c>
      <c r="O12" s="9">
        <f>ROUNDDOWN((SUM(O3:O7)/5),0)</f>
        <v>107</v>
      </c>
      <c r="P12" s="9">
        <f>ROUNDDOWN((SUM(P3:P7)/5),0)</f>
        <v>122</v>
      </c>
      <c r="Q12" s="9">
        <f>ROUNDDOWN((SUM(Q3:Q7)/5),0)</f>
        <v>107</v>
      </c>
      <c r="R12" s="9">
        <f>ROUNDDOWN((SUM(R3:R7)/5),0)</f>
        <v>133</v>
      </c>
      <c r="S12" s="9">
        <f>ROUNDDOWN((SUM(S3:S7)/5),0)</f>
        <v>124</v>
      </c>
      <c r="T12" s="9">
        <f>ROUNDDOWN((SUM(T3:T7)/5),0)</f>
        <v>131</v>
      </c>
      <c r="U12" s="9">
        <f>ROUNDDOWN((SUM(U3:U7)/5),0)</f>
        <v>114</v>
      </c>
      <c r="V12" s="9">
        <f>ROUNDDOWN((SUM(V3:V7)/5),0)</f>
        <v>125</v>
      </c>
      <c r="W12" s="9">
        <f>ROUNDDOWN((SUM(W3:W7)/5),0)</f>
        <v>123</v>
      </c>
      <c r="X12" s="9">
        <f>ROUNDDOWN((SUM(X3:X7)/5),0)</f>
        <v>138</v>
      </c>
      <c r="Y12" s="9">
        <f>ROUNDDOWN((SUM(Y3:Y7)/5),0)</f>
        <v>120</v>
      </c>
      <c r="Z12" s="9">
        <f>ROUNDDOWN((SUM(Z3:Z7)/5),0)</f>
        <v>112</v>
      </c>
      <c r="AA12" s="9">
        <f>ROUNDDOWN((SUM(AA3:AA7)/5),0)</f>
        <v>113</v>
      </c>
      <c r="AB12" s="9">
        <f>ROUNDDOWN((SUM(AB3:AB7)/5),0)</f>
        <v>145</v>
      </c>
      <c r="AC12" s="9">
        <f>ROUNDDOWN((SUM(AC3:AC7)/5),0)</f>
        <v>135</v>
      </c>
      <c r="AD12" s="9">
        <f>ROUNDDOWN((SUM(AD3:AD7)/5),0)</f>
        <v>113</v>
      </c>
    </row>
    <row r="18" spans="3:30" ht="12.75">
      <c r="C18" s="2" t="s">
        <v>19</v>
      </c>
      <c r="E18" s="2" t="s">
        <v>19</v>
      </c>
      <c r="H18" s="2" t="s">
        <v>19</v>
      </c>
      <c r="J18" s="2" t="s">
        <v>19</v>
      </c>
      <c r="L18" s="2" t="s">
        <v>19</v>
      </c>
      <c r="N18" s="2" t="s">
        <v>19</v>
      </c>
      <c r="P18" s="2" t="s">
        <v>19</v>
      </c>
      <c r="R18" s="2" t="s">
        <v>19</v>
      </c>
      <c r="T18" s="2" t="s">
        <v>19</v>
      </c>
      <c r="V18" s="2" t="s">
        <v>19</v>
      </c>
      <c r="X18" s="2" t="s">
        <v>19</v>
      </c>
      <c r="Z18" s="2" t="s">
        <v>19</v>
      </c>
      <c r="AB18" s="2" t="s">
        <v>19</v>
      </c>
      <c r="AD18" s="2" t="s">
        <v>19</v>
      </c>
    </row>
  </sheetData>
  <sheetProtection selectLockedCells="1" selectUnlockedCells="1"/>
  <mergeCells count="14">
    <mergeCell ref="B1:C1"/>
    <mergeCell ref="D1:E1"/>
    <mergeCell ref="F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="99" zoomScaleNormal="99" workbookViewId="0" topLeftCell="A10">
      <selection activeCell="G22" sqref="G22"/>
    </sheetView>
  </sheetViews>
  <sheetFormatPr defaultColWidth="11.421875" defaultRowHeight="12.75"/>
  <cols>
    <col min="1" max="1" width="11.421875" style="10" customWidth="1"/>
    <col min="2" max="2" width="7.8515625" style="2" customWidth="1"/>
    <col min="3" max="3" width="12.140625" style="2" customWidth="1"/>
    <col min="4" max="5" width="7.28125" style="2" customWidth="1"/>
    <col min="6" max="6" width="8.57421875" style="2" customWidth="1"/>
    <col min="7" max="7" width="7.28125" style="2" customWidth="1"/>
    <col min="8" max="8" width="7.8515625" style="2" customWidth="1"/>
    <col min="9" max="9" width="12.140625" style="2" customWidth="1"/>
    <col min="10" max="11" width="7.28125" style="2" customWidth="1"/>
    <col min="12" max="12" width="8.57421875" style="2" customWidth="1"/>
    <col min="13" max="13" width="7.28125" style="2" customWidth="1"/>
    <col min="14" max="16384" width="11.421875" style="2" customWidth="1"/>
  </cols>
  <sheetData>
    <row r="1" spans="1:13" s="1" customFormat="1" ht="12.75">
      <c r="A1" s="11"/>
      <c r="B1" s="4" t="s">
        <v>6</v>
      </c>
      <c r="C1" s="4"/>
      <c r="D1" s="4"/>
      <c r="E1" s="4"/>
      <c r="F1" s="4"/>
      <c r="G1" s="4"/>
      <c r="H1" s="4" t="s">
        <v>7</v>
      </c>
      <c r="I1" s="4"/>
      <c r="J1" s="4"/>
      <c r="K1" s="4"/>
      <c r="L1" s="4"/>
      <c r="M1" s="4"/>
    </row>
    <row r="2" spans="1:13" s="1" customFormat="1" ht="12.75">
      <c r="A2" s="12" t="s">
        <v>20</v>
      </c>
      <c r="B2" s="13" t="s">
        <v>17</v>
      </c>
      <c r="C2" s="3" t="s">
        <v>21</v>
      </c>
      <c r="D2" s="3" t="s">
        <v>14</v>
      </c>
      <c r="E2" s="3" t="s">
        <v>15</v>
      </c>
      <c r="F2" s="3" t="s">
        <v>16</v>
      </c>
      <c r="G2" s="3" t="s">
        <v>22</v>
      </c>
      <c r="H2" s="13" t="s">
        <v>17</v>
      </c>
      <c r="I2" s="3" t="s">
        <v>21</v>
      </c>
      <c r="J2" s="3" t="s">
        <v>14</v>
      </c>
      <c r="K2" s="3" t="s">
        <v>15</v>
      </c>
      <c r="L2" s="3" t="s">
        <v>16</v>
      </c>
      <c r="M2" s="3" t="s">
        <v>22</v>
      </c>
    </row>
    <row r="3" spans="1:13" ht="12.75">
      <c r="A3" s="14" t="s">
        <v>45</v>
      </c>
      <c r="B3" s="15">
        <f>'2011-2012'!B11</f>
        <v>507</v>
      </c>
      <c r="C3" s="16">
        <f>'2011-2012'!B12</f>
        <v>101</v>
      </c>
      <c r="D3" s="16">
        <f>'2011-2012'!B8</f>
        <v>6</v>
      </c>
      <c r="E3" s="16">
        <f>'2011-2012'!B9</f>
        <v>9</v>
      </c>
      <c r="F3" s="16">
        <f>'2011-2012'!B10</f>
        <v>12</v>
      </c>
      <c r="G3" s="17">
        <v>1</v>
      </c>
      <c r="H3" s="15">
        <f>'2011-2012'!C11</f>
        <v>596</v>
      </c>
      <c r="I3" s="16">
        <f>'2011-2012'!C12</f>
        <v>119</v>
      </c>
      <c r="J3" s="16">
        <f>'2011-2012'!C8</f>
        <v>8</v>
      </c>
      <c r="K3" s="16">
        <f>'2011-2012'!C9</f>
        <v>12</v>
      </c>
      <c r="L3" s="16">
        <f>'2011-2012'!C10</f>
        <v>7</v>
      </c>
      <c r="M3" s="17">
        <v>4</v>
      </c>
    </row>
    <row r="4" spans="1:13" ht="12.75">
      <c r="A4" s="14" t="s">
        <v>46</v>
      </c>
      <c r="B4" s="15">
        <f>'2011-2012'!D11</f>
        <v>629</v>
      </c>
      <c r="C4" s="16">
        <f>'2011-2012'!D12</f>
        <v>125</v>
      </c>
      <c r="D4" s="16">
        <f>'2011-2012'!D8</f>
        <v>9</v>
      </c>
      <c r="E4" s="16">
        <f>'2011-2012'!D9</f>
        <v>14</v>
      </c>
      <c r="F4" s="16">
        <f>'2011-2012'!D10</f>
        <v>5</v>
      </c>
      <c r="G4" s="17">
        <v>1</v>
      </c>
      <c r="H4" s="15">
        <f>'2011-2012'!E11</f>
        <v>737</v>
      </c>
      <c r="I4" s="16">
        <f>'2011-2012'!E12</f>
        <v>147</v>
      </c>
      <c r="J4" s="16">
        <f>'2011-2012'!E8</f>
        <v>15</v>
      </c>
      <c r="K4" s="16">
        <f>'2011-2012'!E9</f>
        <v>15</v>
      </c>
      <c r="L4" s="16">
        <f>'2011-2012'!E10</f>
        <v>4</v>
      </c>
      <c r="M4" s="17">
        <v>4</v>
      </c>
    </row>
    <row r="5" spans="1:13" ht="12.75">
      <c r="A5" s="14" t="s">
        <v>47</v>
      </c>
      <c r="B5" s="15">
        <f>'2011-2012'!G11</f>
        <v>560</v>
      </c>
      <c r="C5" s="16">
        <f>'2011-2012'!G12</f>
        <v>112</v>
      </c>
      <c r="D5" s="16">
        <f>'2011-2012'!G8</f>
        <v>8</v>
      </c>
      <c r="E5" s="16">
        <f>'2011-2012'!G9</f>
        <v>10</v>
      </c>
      <c r="F5" s="16">
        <f>'2011-2012'!G10</f>
        <v>8</v>
      </c>
      <c r="G5" s="17">
        <v>2</v>
      </c>
      <c r="H5" s="15">
        <f>'2011-2012'!H11</f>
        <v>644</v>
      </c>
      <c r="I5" s="16">
        <f>'2011-2012'!H12</f>
        <v>128</v>
      </c>
      <c r="J5" s="16">
        <f>'2011-2012'!H8</f>
        <v>9</v>
      </c>
      <c r="K5" s="16">
        <f>'2011-2012'!H9</f>
        <v>15</v>
      </c>
      <c r="L5" s="16">
        <f>'2011-2012'!H10</f>
        <v>10</v>
      </c>
      <c r="M5" s="17">
        <v>3</v>
      </c>
    </row>
    <row r="6" spans="1:13" ht="12.75">
      <c r="A6" s="14" t="s">
        <v>48</v>
      </c>
      <c r="B6" s="15">
        <f>'2011-2012'!I11</f>
        <v>544</v>
      </c>
      <c r="C6" s="16">
        <f>'2011-2012'!I12</f>
        <v>108</v>
      </c>
      <c r="D6" s="16">
        <f>'2011-2012'!I8</f>
        <v>11</v>
      </c>
      <c r="E6" s="16">
        <f>'2011-2012'!I9</f>
        <v>6</v>
      </c>
      <c r="F6" s="16">
        <f>'2011-2012'!I10</f>
        <v>13</v>
      </c>
      <c r="G6" s="17">
        <v>3</v>
      </c>
      <c r="H6" s="15">
        <f>'2011-2012'!J11</f>
        <v>534</v>
      </c>
      <c r="I6" s="16">
        <f>'2011-2012'!J12</f>
        <v>106</v>
      </c>
      <c r="J6" s="16">
        <f>'2011-2012'!J8</f>
        <v>4</v>
      </c>
      <c r="K6" s="16">
        <f>'2011-2012'!J9</f>
        <v>14</v>
      </c>
      <c r="L6" s="16">
        <f>'2011-2012'!J10</f>
        <v>10</v>
      </c>
      <c r="M6" s="17">
        <v>2</v>
      </c>
    </row>
    <row r="7" spans="1:13" ht="12.75">
      <c r="A7" s="14" t="s">
        <v>49</v>
      </c>
      <c r="B7" s="15">
        <f>'2011-2012'!K11</f>
        <v>504</v>
      </c>
      <c r="C7" s="16">
        <f>'2011-2012'!K12</f>
        <v>100</v>
      </c>
      <c r="D7" s="16">
        <f>'2011-2012'!K8</f>
        <v>6</v>
      </c>
      <c r="E7" s="16">
        <f>'2011-2012'!K9</f>
        <v>11</v>
      </c>
      <c r="F7" s="16">
        <f>'2011-2012'!K10</f>
        <v>11</v>
      </c>
      <c r="G7" s="17">
        <v>1</v>
      </c>
      <c r="H7" s="15">
        <f>'2011-2012'!L11</f>
        <v>619</v>
      </c>
      <c r="I7" s="16">
        <f>'2011-2012'!L12</f>
        <v>123</v>
      </c>
      <c r="J7" s="16">
        <f>'2011-2012'!L8</f>
        <v>9</v>
      </c>
      <c r="K7" s="16">
        <f>'2011-2012'!L9</f>
        <v>17</v>
      </c>
      <c r="L7" s="16">
        <f>'2011-2012'!L10</f>
        <v>8</v>
      </c>
      <c r="M7" s="17">
        <v>4</v>
      </c>
    </row>
    <row r="8" spans="1:13" ht="12.75">
      <c r="A8" s="14" t="s">
        <v>50</v>
      </c>
      <c r="B8" s="15">
        <f>'2011-2012'!M11</f>
        <v>552</v>
      </c>
      <c r="C8" s="16">
        <f>'2011-2012'!M12</f>
        <v>110</v>
      </c>
      <c r="D8" s="16">
        <f>'2011-2012'!M8</f>
        <v>8</v>
      </c>
      <c r="E8" s="16">
        <f>'2011-2012'!M9</f>
        <v>12</v>
      </c>
      <c r="F8" s="16">
        <f>'2011-2012'!M10</f>
        <v>9</v>
      </c>
      <c r="G8" s="17">
        <v>1</v>
      </c>
      <c r="H8" s="15">
        <f>'2011-2012'!N11</f>
        <v>689</v>
      </c>
      <c r="I8" s="16">
        <f>'2011-2012'!N12</f>
        <v>137</v>
      </c>
      <c r="J8" s="16">
        <f>'2011-2012'!N8</f>
        <v>12</v>
      </c>
      <c r="K8" s="16">
        <f>'2011-2012'!N9</f>
        <v>17</v>
      </c>
      <c r="L8" s="16">
        <f>'2011-2012'!N10</f>
        <v>10</v>
      </c>
      <c r="M8" s="17">
        <v>4</v>
      </c>
    </row>
    <row r="9" spans="1:13" ht="12.75">
      <c r="A9" s="14" t="s">
        <v>51</v>
      </c>
      <c r="B9" s="15">
        <f>'2011-2012'!O11</f>
        <v>536</v>
      </c>
      <c r="C9" s="16">
        <f>'2011-2012'!O12</f>
        <v>107</v>
      </c>
      <c r="D9" s="16">
        <f>'2011-2012'!O8</f>
        <v>9</v>
      </c>
      <c r="E9" s="16">
        <f>'2011-2012'!O9</f>
        <v>12</v>
      </c>
      <c r="F9" s="16">
        <f>'2011-2012'!O10</f>
        <v>7</v>
      </c>
      <c r="G9" s="17">
        <v>1</v>
      </c>
      <c r="H9" s="15">
        <f>'2011-2012'!P11</f>
        <v>610</v>
      </c>
      <c r="I9" s="16">
        <f>'2011-2012'!P12</f>
        <v>122</v>
      </c>
      <c r="J9" s="16">
        <f>'2011-2012'!P8</f>
        <v>6</v>
      </c>
      <c r="K9" s="16">
        <f>'2011-2012'!P9</f>
        <v>15</v>
      </c>
      <c r="L9" s="16">
        <f>'2011-2012'!P10</f>
        <v>7</v>
      </c>
      <c r="M9" s="17">
        <v>4</v>
      </c>
    </row>
    <row r="10" spans="1:13" ht="12.75">
      <c r="A10" s="14" t="s">
        <v>52</v>
      </c>
      <c r="B10" s="15">
        <f>'2011-2012'!Q11</f>
        <v>536</v>
      </c>
      <c r="C10" s="16">
        <f>'2011-2012'!Q12</f>
        <v>107</v>
      </c>
      <c r="D10" s="16">
        <f>'2011-2012'!Q8</f>
        <v>6</v>
      </c>
      <c r="E10" s="16">
        <f>'2011-2012'!Q9</f>
        <v>10</v>
      </c>
      <c r="F10" s="16">
        <f>'2011-2012'!Q10</f>
        <v>3</v>
      </c>
      <c r="G10" s="17">
        <v>1</v>
      </c>
      <c r="H10" s="15">
        <f>'2011-2012'!R11</f>
        <v>665</v>
      </c>
      <c r="I10" s="16">
        <f>'2011-2012'!R12</f>
        <v>133</v>
      </c>
      <c r="J10" s="16">
        <f>'2011-2012'!R8</f>
        <v>13</v>
      </c>
      <c r="K10" s="16">
        <f>'2011-2012'!R9</f>
        <v>15</v>
      </c>
      <c r="L10" s="16">
        <f>'2011-2012'!R10</f>
        <v>7</v>
      </c>
      <c r="M10" s="17">
        <v>4</v>
      </c>
    </row>
    <row r="11" spans="1:13" ht="12.75">
      <c r="A11" s="14" t="s">
        <v>53</v>
      </c>
      <c r="B11" s="15">
        <f>'2011-2012'!S11</f>
        <v>622</v>
      </c>
      <c r="C11" s="16">
        <f>'2011-2012'!S12</f>
        <v>124</v>
      </c>
      <c r="D11" s="16">
        <f>'2011-2012'!S8</f>
        <v>10</v>
      </c>
      <c r="E11" s="16">
        <f>'2011-2012'!S9</f>
        <v>14</v>
      </c>
      <c r="F11" s="16">
        <f>'2011-2012'!S10</f>
        <v>4</v>
      </c>
      <c r="G11" s="17">
        <v>2</v>
      </c>
      <c r="H11" s="15">
        <f>'2011-2012'!T11</f>
        <v>658</v>
      </c>
      <c r="I11" s="16">
        <f>'2011-2012'!T12</f>
        <v>131</v>
      </c>
      <c r="J11" s="16">
        <f>'2011-2012'!T8</f>
        <v>13</v>
      </c>
      <c r="K11" s="16">
        <f>'2011-2012'!T9</f>
        <v>11</v>
      </c>
      <c r="L11" s="16">
        <f>'2011-2012'!T10</f>
        <v>3</v>
      </c>
      <c r="M11" s="17">
        <v>3</v>
      </c>
    </row>
    <row r="12" spans="1:13" ht="12.75">
      <c r="A12" s="14" t="s">
        <v>54</v>
      </c>
      <c r="B12" s="15">
        <f>'2011-2012'!U11</f>
        <v>572</v>
      </c>
      <c r="C12" s="16">
        <f>'2011-2012'!U12</f>
        <v>114</v>
      </c>
      <c r="D12" s="16">
        <f>'2011-2012'!U8</f>
        <v>8</v>
      </c>
      <c r="E12" s="16">
        <f>'2011-2012'!U9</f>
        <v>10</v>
      </c>
      <c r="F12" s="16">
        <f>'2011-2012'!U10</f>
        <v>2</v>
      </c>
      <c r="G12" s="17">
        <v>2</v>
      </c>
      <c r="H12" s="15">
        <f>'2011-2012'!V11</f>
        <v>625</v>
      </c>
      <c r="I12" s="16">
        <f>'2011-2012'!V12</f>
        <v>125</v>
      </c>
      <c r="J12" s="16">
        <f>'2011-2012'!V8</f>
        <v>11</v>
      </c>
      <c r="K12" s="16">
        <f>'2011-2012'!V9</f>
        <v>13</v>
      </c>
      <c r="L12" s="16">
        <f>'2011-2012'!V10</f>
        <v>5</v>
      </c>
      <c r="M12" s="17">
        <v>3</v>
      </c>
    </row>
    <row r="13" spans="1:13" ht="12.75">
      <c r="A13" s="14" t="s">
        <v>55</v>
      </c>
      <c r="B13" s="15">
        <f>'2011-2012'!W11</f>
        <v>619</v>
      </c>
      <c r="C13" s="16">
        <f>'2011-2012'!W12</f>
        <v>123</v>
      </c>
      <c r="D13" s="16">
        <f>'2011-2012'!W8</f>
        <v>8</v>
      </c>
      <c r="E13" s="16">
        <f>'2011-2012'!W9</f>
        <v>12</v>
      </c>
      <c r="F13" s="16">
        <f>'2011-2012'!W10</f>
        <v>4</v>
      </c>
      <c r="G13" s="17">
        <v>2</v>
      </c>
      <c r="H13" s="15">
        <f>'2011-2012'!X11</f>
        <v>694</v>
      </c>
      <c r="I13" s="16">
        <f>'2011-2012'!X12</f>
        <v>138</v>
      </c>
      <c r="J13" s="16">
        <f>'2011-2012'!X8</f>
        <v>11</v>
      </c>
      <c r="K13" s="16">
        <f>'2011-2012'!X9</f>
        <v>14</v>
      </c>
      <c r="L13" s="16">
        <f>'2011-2012'!X10</f>
        <v>2</v>
      </c>
      <c r="M13" s="17">
        <v>3</v>
      </c>
    </row>
    <row r="14" spans="1:13" ht="12.75">
      <c r="A14" s="14" t="s">
        <v>56</v>
      </c>
      <c r="B14" s="15">
        <f>'2011-2012'!Y11</f>
        <v>602</v>
      </c>
      <c r="C14" s="16">
        <f>'2011-2012'!Y12</f>
        <v>120</v>
      </c>
      <c r="D14" s="16">
        <f>'2011-2012'!Y8</f>
        <v>9</v>
      </c>
      <c r="E14" s="16">
        <f>'2011-2012'!Y9</f>
        <v>17</v>
      </c>
      <c r="F14" s="16">
        <f>'2011-2012'!Y10</f>
        <v>4</v>
      </c>
      <c r="G14" s="17">
        <v>4</v>
      </c>
      <c r="H14" s="15">
        <f>'2011-2012'!Z11</f>
        <v>563</v>
      </c>
      <c r="I14" s="16">
        <f>'2011-2012'!Z12</f>
        <v>112</v>
      </c>
      <c r="J14" s="16">
        <f>'2011-2012'!Z8</f>
        <v>6</v>
      </c>
      <c r="K14" s="16">
        <f>'2011-2012'!Z9</f>
        <v>11</v>
      </c>
      <c r="L14" s="16">
        <f>'2011-2012'!Z10</f>
        <v>9</v>
      </c>
      <c r="M14" s="17">
        <v>2</v>
      </c>
    </row>
    <row r="15" spans="1:13" ht="12.75">
      <c r="A15" s="14" t="s">
        <v>57</v>
      </c>
      <c r="B15" s="15">
        <f>'2011-2012'!AA11</f>
        <v>568</v>
      </c>
      <c r="C15" s="16">
        <f>'2011-2012'!AA12</f>
        <v>113</v>
      </c>
      <c r="D15" s="16">
        <f>'2011-2012'!AA8</f>
        <v>7</v>
      </c>
      <c r="E15" s="16">
        <f>'2011-2012'!AA9</f>
        <v>12</v>
      </c>
      <c r="F15" s="16">
        <f>'2011-2012'!AA10</f>
        <v>8</v>
      </c>
      <c r="G15" s="17">
        <v>0</v>
      </c>
      <c r="H15" s="15">
        <f>'2011-2012'!AB11</f>
        <v>725</v>
      </c>
      <c r="I15" s="16">
        <f>'2011-2012'!AB12</f>
        <v>145</v>
      </c>
      <c r="J15" s="16">
        <f>'2011-2012'!AB8</f>
        <v>15</v>
      </c>
      <c r="K15" s="16">
        <f>'2011-2012'!AB9</f>
        <v>14</v>
      </c>
      <c r="L15" s="16">
        <f>'2011-2012'!AB10</f>
        <v>4</v>
      </c>
      <c r="M15" s="17">
        <v>5</v>
      </c>
    </row>
    <row r="16" spans="1:13" ht="12.75">
      <c r="A16" s="14" t="s">
        <v>58</v>
      </c>
      <c r="B16" s="15">
        <f>'2011-2012'!AC11</f>
        <v>675</v>
      </c>
      <c r="C16" s="16">
        <f>'2011-2012'!AC12</f>
        <v>135</v>
      </c>
      <c r="D16" s="16">
        <f>'2011-2012'!AC8</f>
        <v>15</v>
      </c>
      <c r="E16" s="16">
        <f>'2011-2012'!AC9</f>
        <v>10</v>
      </c>
      <c r="F16" s="16">
        <f>'2011-2012'!AC10</f>
        <v>4</v>
      </c>
      <c r="G16" s="17">
        <v>4</v>
      </c>
      <c r="H16" s="15">
        <f>'2011-2012'!AD11</f>
        <v>567</v>
      </c>
      <c r="I16" s="16">
        <f>'2011-2012'!AD12</f>
        <v>113</v>
      </c>
      <c r="J16" s="16">
        <f>'2011-2012'!AD8</f>
        <v>12</v>
      </c>
      <c r="K16" s="16">
        <f>'2011-2012'!AD9</f>
        <v>7</v>
      </c>
      <c r="L16" s="16">
        <f>'2011-2012'!AD10</f>
        <v>8</v>
      </c>
      <c r="M16" s="17">
        <v>1</v>
      </c>
    </row>
    <row r="17" spans="1:13" s="1" customFormat="1" ht="12.75">
      <c r="A17" s="12" t="s">
        <v>17</v>
      </c>
      <c r="B17" s="19">
        <f>SUM(B3:B16)</f>
        <v>8026</v>
      </c>
      <c r="C17" s="19">
        <f>ROUNDDOWN((B17/70),0)</f>
        <v>114</v>
      </c>
      <c r="D17" s="21">
        <f>SUM(D3:D16)</f>
        <v>120</v>
      </c>
      <c r="E17" s="21">
        <f>SUM(E3:E16)</f>
        <v>159</v>
      </c>
      <c r="F17" s="21">
        <f>SUM(F3:F16)</f>
        <v>94</v>
      </c>
      <c r="G17" s="13">
        <f>SUM(G3:G16)</f>
        <v>25</v>
      </c>
      <c r="H17" s="19">
        <f>SUM(H3:H16)</f>
        <v>8926</v>
      </c>
      <c r="I17" s="19">
        <f>ROUNDDOWN((H17/70),0)</f>
        <v>127</v>
      </c>
      <c r="J17" s="21">
        <f>SUM(J3:J16)</f>
        <v>144</v>
      </c>
      <c r="K17" s="21">
        <f>SUM(K3:K16)</f>
        <v>190</v>
      </c>
      <c r="L17" s="21">
        <f>SUM(L3:L16)</f>
        <v>94</v>
      </c>
      <c r="M17" s="13">
        <f>SUM(M3:M16)</f>
        <v>46</v>
      </c>
    </row>
    <row r="18" spans="1:13" s="1" customFormat="1" ht="12.75">
      <c r="A18" s="22"/>
      <c r="B18" s="23"/>
      <c r="C18" s="23"/>
      <c r="D18" s="24">
        <f>ROUNDDOWN((AVERAGE(D3:D16)),0)</f>
        <v>8</v>
      </c>
      <c r="E18" s="25">
        <f>ROUNDDOWN((AVERAGE(E3:E16)),0)</f>
        <v>11</v>
      </c>
      <c r="F18" s="26">
        <f>ROUNDDOWN((AVERAGE(F3:F16)),0)</f>
        <v>6</v>
      </c>
      <c r="G18" s="23"/>
      <c r="H18" s="23"/>
      <c r="I18" s="23"/>
      <c r="J18" s="24">
        <f>ROUNDDOWN((AVERAGE(J3:J15)),0)</f>
        <v>10</v>
      </c>
      <c r="K18" s="25">
        <f>ROUNDDOWN((AVERAGE(K3:K16)),0)</f>
        <v>13</v>
      </c>
      <c r="L18" s="26">
        <f>ROUNDDOWN((AVERAGE(L3:L16)),0)</f>
        <v>6</v>
      </c>
      <c r="M18" s="23"/>
    </row>
    <row r="20" spans="1:7" ht="12.75">
      <c r="A20" s="11" t="str">
        <f>IF(G17&gt;M17,"Dennis",IF(G17=M17,"Niemand","Thorsten"))</f>
        <v>Thorsten</v>
      </c>
      <c r="B20" s="27" t="s">
        <v>59</v>
      </c>
      <c r="C20" s="27"/>
      <c r="D20" s="1">
        <v>21</v>
      </c>
      <c r="E20" s="20" t="s">
        <v>29</v>
      </c>
      <c r="F20" s="20"/>
      <c r="G20" s="20"/>
    </row>
    <row r="22" spans="7:13" ht="12.75">
      <c r="G22" s="28">
        <f>ROUNDDOWN((((B17+(D17*2)+E17)-(F17*3))/70),0)</f>
        <v>116</v>
      </c>
      <c r="M22" s="29">
        <f>ROUNDDOWN((((H17+(J17*2)+K17)-(L17*3))/70),0)</f>
        <v>130</v>
      </c>
    </row>
    <row r="26" spans="1:5" ht="12.75">
      <c r="A26" s="30" t="s">
        <v>60</v>
      </c>
      <c r="B26" s="31" t="s">
        <v>61</v>
      </c>
      <c r="C26" s="31"/>
      <c r="D26" s="31"/>
      <c r="E26" s="31"/>
    </row>
    <row r="27" spans="1:2" ht="12.75">
      <c r="A27" s="32" t="s">
        <v>62</v>
      </c>
      <c r="B27" s="31" t="s">
        <v>63</v>
      </c>
    </row>
    <row r="28" spans="1:2" ht="12.75">
      <c r="A28" s="33" t="s">
        <v>64</v>
      </c>
      <c r="B28" s="31" t="s">
        <v>65</v>
      </c>
    </row>
    <row r="29" spans="1:2" ht="12.75">
      <c r="A29" s="34" t="s">
        <v>66</v>
      </c>
      <c r="B29" s="31" t="s">
        <v>67</v>
      </c>
    </row>
    <row r="30" spans="1:2" ht="12.75">
      <c r="A30" s="35" t="s">
        <v>68</v>
      </c>
      <c r="B30" s="31" t="s">
        <v>69</v>
      </c>
    </row>
    <row r="31" spans="1:2" ht="12.75">
      <c r="A31" s="36" t="s">
        <v>70</v>
      </c>
      <c r="B31" s="31" t="s">
        <v>71</v>
      </c>
    </row>
    <row r="32" spans="1:2" ht="12.75">
      <c r="A32" s="37" t="s">
        <v>72</v>
      </c>
      <c r="B32" s="31" t="s">
        <v>73</v>
      </c>
    </row>
  </sheetData>
  <sheetProtection selectLockedCells="1" selectUnlockedCells="1"/>
  <mergeCells count="4">
    <mergeCell ref="B1:G1"/>
    <mergeCell ref="H1:M1"/>
    <mergeCell ref="B20:C20"/>
    <mergeCell ref="E20:G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8"/>
  <sheetViews>
    <sheetView zoomScale="99" zoomScaleNormal="99" workbookViewId="0" topLeftCell="AI1">
      <selection activeCell="N16" sqref="N16"/>
    </sheetView>
  </sheetViews>
  <sheetFormatPr defaultColWidth="11.421875" defaultRowHeight="12.75"/>
  <cols>
    <col min="1" max="1" width="11.421875" style="1" customWidth="1"/>
    <col min="2" max="3" width="16.7109375" style="2" customWidth="1"/>
    <col min="4" max="8" width="16.7109375" style="0" customWidth="1"/>
    <col min="9" max="22" width="16.7109375" style="2" customWidth="1"/>
    <col min="23" max="27" width="16.7109375" style="0" customWidth="1"/>
    <col min="28" max="37" width="17.8515625" style="2" customWidth="1"/>
    <col min="38" max="255" width="11.421875" style="2" customWidth="1"/>
  </cols>
  <sheetData>
    <row r="1" spans="2:37" s="1" customFormat="1" ht="12.75">
      <c r="B1" s="3" t="s">
        <v>74</v>
      </c>
      <c r="C1" s="3"/>
      <c r="D1" s="38" t="s">
        <v>75</v>
      </c>
      <c r="E1" s="38"/>
      <c r="F1" s="38"/>
      <c r="G1" s="38"/>
      <c r="H1" s="38"/>
      <c r="I1" s="3" t="s">
        <v>76</v>
      </c>
      <c r="J1" s="3"/>
      <c r="K1" s="3" t="s">
        <v>77</v>
      </c>
      <c r="L1" s="3"/>
      <c r="M1" s="3"/>
      <c r="N1" s="3"/>
      <c r="O1" s="3" t="s">
        <v>78</v>
      </c>
      <c r="P1" s="3"/>
      <c r="Q1" s="3" t="s">
        <v>79</v>
      </c>
      <c r="R1" s="3"/>
      <c r="S1" s="3" t="s">
        <v>80</v>
      </c>
      <c r="T1" s="3"/>
      <c r="U1" s="3" t="s">
        <v>81</v>
      </c>
      <c r="V1" s="3"/>
      <c r="W1" s="38" t="s">
        <v>82</v>
      </c>
      <c r="X1" s="38"/>
      <c r="Y1" s="38"/>
      <c r="Z1" s="38"/>
      <c r="AA1" s="38"/>
      <c r="AB1" s="3" t="s">
        <v>83</v>
      </c>
      <c r="AC1" s="3"/>
      <c r="AD1" s="3" t="s">
        <v>84</v>
      </c>
      <c r="AE1" s="3"/>
      <c r="AF1" s="3" t="s">
        <v>85</v>
      </c>
      <c r="AG1" s="3"/>
      <c r="AH1" s="3" t="s">
        <v>86</v>
      </c>
      <c r="AI1" s="3"/>
      <c r="AJ1" s="3" t="s">
        <v>87</v>
      </c>
      <c r="AK1" s="3"/>
    </row>
    <row r="2" spans="2:37" s="1" customFormat="1" ht="12.75">
      <c r="B2" s="3" t="s">
        <v>6</v>
      </c>
      <c r="C2" s="3" t="s">
        <v>7</v>
      </c>
      <c r="D2" s="38" t="s">
        <v>7</v>
      </c>
      <c r="E2" s="38" t="s">
        <v>6</v>
      </c>
      <c r="F2" s="38" t="s">
        <v>44</v>
      </c>
      <c r="G2" s="38" t="s">
        <v>88</v>
      </c>
      <c r="H2" s="38" t="s">
        <v>89</v>
      </c>
      <c r="I2" s="3" t="s">
        <v>6</v>
      </c>
      <c r="J2" s="3" t="s">
        <v>7</v>
      </c>
      <c r="K2" s="3" t="s">
        <v>6</v>
      </c>
      <c r="L2" s="3" t="s">
        <v>7</v>
      </c>
      <c r="M2" s="3" t="s">
        <v>44</v>
      </c>
      <c r="N2" s="3" t="s">
        <v>89</v>
      </c>
      <c r="O2" s="3" t="s">
        <v>6</v>
      </c>
      <c r="P2" s="3" t="s">
        <v>7</v>
      </c>
      <c r="Q2" s="3" t="s">
        <v>6</v>
      </c>
      <c r="R2" s="3" t="s">
        <v>7</v>
      </c>
      <c r="S2" s="3" t="s">
        <v>6</v>
      </c>
      <c r="T2" s="3" t="s">
        <v>7</v>
      </c>
      <c r="U2" s="3" t="s">
        <v>6</v>
      </c>
      <c r="V2" s="3" t="s">
        <v>7</v>
      </c>
      <c r="W2" s="38" t="s">
        <v>7</v>
      </c>
      <c r="X2" s="38" t="s">
        <v>6</v>
      </c>
      <c r="Y2" s="38" t="s">
        <v>44</v>
      </c>
      <c r="Z2" s="38" t="s">
        <v>88</v>
      </c>
      <c r="AA2" s="38" t="s">
        <v>89</v>
      </c>
      <c r="AB2" s="3" t="s">
        <v>6</v>
      </c>
      <c r="AC2" s="3" t="s">
        <v>7</v>
      </c>
      <c r="AD2" s="3" t="s">
        <v>6</v>
      </c>
      <c r="AE2" s="3" t="s">
        <v>7</v>
      </c>
      <c r="AF2" s="3" t="s">
        <v>6</v>
      </c>
      <c r="AG2" s="3" t="s">
        <v>7</v>
      </c>
      <c r="AH2" s="3" t="s">
        <v>6</v>
      </c>
      <c r="AI2" s="3" t="s">
        <v>7</v>
      </c>
      <c r="AJ2" s="3" t="s">
        <v>6</v>
      </c>
      <c r="AK2" s="3" t="s">
        <v>7</v>
      </c>
    </row>
    <row r="3" spans="1:37" ht="12.75">
      <c r="A3" s="4" t="s">
        <v>8</v>
      </c>
      <c r="B3" s="5">
        <v>129</v>
      </c>
      <c r="C3" s="5">
        <v>93</v>
      </c>
      <c r="D3" s="39">
        <v>94</v>
      </c>
      <c r="E3" s="39">
        <v>130</v>
      </c>
      <c r="F3" s="39">
        <v>160</v>
      </c>
      <c r="G3" s="39">
        <v>73</v>
      </c>
      <c r="H3" s="39">
        <v>93</v>
      </c>
      <c r="I3" s="5">
        <v>109</v>
      </c>
      <c r="J3" s="5">
        <v>90</v>
      </c>
      <c r="K3" s="5">
        <v>135</v>
      </c>
      <c r="L3" s="5">
        <v>100</v>
      </c>
      <c r="M3" s="5">
        <v>146</v>
      </c>
      <c r="N3" s="5">
        <v>119</v>
      </c>
      <c r="O3" s="5">
        <v>151</v>
      </c>
      <c r="P3" s="5">
        <v>119</v>
      </c>
      <c r="Q3" s="5">
        <v>101</v>
      </c>
      <c r="R3" s="5">
        <v>135</v>
      </c>
      <c r="S3" s="5">
        <v>142</v>
      </c>
      <c r="T3" s="5">
        <v>132</v>
      </c>
      <c r="U3" s="5">
        <v>125</v>
      </c>
      <c r="V3" s="5">
        <v>96</v>
      </c>
      <c r="W3" s="39">
        <v>103</v>
      </c>
      <c r="X3" s="39">
        <v>100</v>
      </c>
      <c r="Y3" s="39">
        <v>140</v>
      </c>
      <c r="Z3" s="39">
        <v>97</v>
      </c>
      <c r="AA3" s="39">
        <v>178</v>
      </c>
      <c r="AB3" s="5">
        <v>128</v>
      </c>
      <c r="AC3" s="5">
        <v>103</v>
      </c>
      <c r="AD3" s="5">
        <v>99</v>
      </c>
      <c r="AE3" s="5">
        <v>109</v>
      </c>
      <c r="AF3" s="5">
        <v>121</v>
      </c>
      <c r="AG3" s="5">
        <v>97</v>
      </c>
      <c r="AH3" s="5">
        <v>127</v>
      </c>
      <c r="AI3" s="5">
        <v>127</v>
      </c>
      <c r="AJ3" s="5">
        <v>117</v>
      </c>
      <c r="AK3" s="5">
        <v>116</v>
      </c>
    </row>
    <row r="4" spans="1:37" ht="12.75">
      <c r="A4" s="6" t="s">
        <v>9</v>
      </c>
      <c r="B4" s="5">
        <v>110</v>
      </c>
      <c r="C4" s="5">
        <v>156</v>
      </c>
      <c r="D4" s="40">
        <v>125</v>
      </c>
      <c r="E4" s="40">
        <v>146</v>
      </c>
      <c r="F4" s="40">
        <v>132</v>
      </c>
      <c r="G4" s="40">
        <v>126</v>
      </c>
      <c r="H4" s="40">
        <v>97</v>
      </c>
      <c r="I4" s="5">
        <v>116</v>
      </c>
      <c r="J4" s="5">
        <v>91</v>
      </c>
      <c r="K4" s="5">
        <v>193</v>
      </c>
      <c r="L4" s="5">
        <v>112</v>
      </c>
      <c r="M4" s="5">
        <v>76</v>
      </c>
      <c r="N4" s="5">
        <v>78</v>
      </c>
      <c r="O4" s="5">
        <v>115</v>
      </c>
      <c r="P4" s="5">
        <v>92</v>
      </c>
      <c r="Q4" s="5">
        <v>123</v>
      </c>
      <c r="R4" s="5">
        <v>117</v>
      </c>
      <c r="S4" s="5">
        <v>103</v>
      </c>
      <c r="T4" s="5">
        <v>106</v>
      </c>
      <c r="U4" s="5">
        <v>112</v>
      </c>
      <c r="V4" s="5">
        <v>93</v>
      </c>
      <c r="W4" s="40">
        <v>126</v>
      </c>
      <c r="X4" s="40">
        <v>114</v>
      </c>
      <c r="Y4" s="40">
        <v>101</v>
      </c>
      <c r="Z4" s="40">
        <v>120</v>
      </c>
      <c r="AA4" s="40">
        <v>121</v>
      </c>
      <c r="AB4" s="5">
        <v>149</v>
      </c>
      <c r="AC4" s="5">
        <v>118</v>
      </c>
      <c r="AD4" s="5">
        <v>101</v>
      </c>
      <c r="AE4" s="5">
        <v>122</v>
      </c>
      <c r="AF4" s="5">
        <v>102</v>
      </c>
      <c r="AG4" s="5">
        <v>108</v>
      </c>
      <c r="AH4" s="5">
        <v>136</v>
      </c>
      <c r="AI4" s="5">
        <v>170</v>
      </c>
      <c r="AJ4" s="5">
        <v>161</v>
      </c>
      <c r="AK4" s="5">
        <v>147</v>
      </c>
    </row>
    <row r="5" spans="1:37" ht="12.75">
      <c r="A5" s="6" t="s">
        <v>10</v>
      </c>
      <c r="B5" s="5">
        <v>145</v>
      </c>
      <c r="C5" s="5">
        <v>103</v>
      </c>
      <c r="D5" s="40">
        <v>92</v>
      </c>
      <c r="E5" s="40">
        <v>115</v>
      </c>
      <c r="F5" s="40">
        <v>165</v>
      </c>
      <c r="G5" s="40">
        <v>119</v>
      </c>
      <c r="H5" s="40">
        <v>128</v>
      </c>
      <c r="I5" s="5">
        <v>105</v>
      </c>
      <c r="J5" s="5">
        <v>120</v>
      </c>
      <c r="K5" s="5">
        <v>91</v>
      </c>
      <c r="L5" s="5">
        <v>117</v>
      </c>
      <c r="M5" s="5">
        <v>91</v>
      </c>
      <c r="N5" s="5">
        <v>131</v>
      </c>
      <c r="O5" s="5">
        <v>128</v>
      </c>
      <c r="P5" s="5">
        <v>78</v>
      </c>
      <c r="Q5" s="5">
        <v>161</v>
      </c>
      <c r="R5" s="5">
        <v>131</v>
      </c>
      <c r="S5" s="5">
        <v>117</v>
      </c>
      <c r="T5" s="5">
        <v>122</v>
      </c>
      <c r="U5" s="5">
        <v>97</v>
      </c>
      <c r="V5" s="5">
        <v>153</v>
      </c>
      <c r="W5" s="40">
        <v>96</v>
      </c>
      <c r="X5" s="40">
        <v>101</v>
      </c>
      <c r="Y5" s="40">
        <v>130</v>
      </c>
      <c r="Z5" s="40">
        <v>100</v>
      </c>
      <c r="AA5" s="40">
        <v>121</v>
      </c>
      <c r="AB5" s="5">
        <v>113</v>
      </c>
      <c r="AC5" s="5">
        <v>141</v>
      </c>
      <c r="AD5" s="5">
        <v>139</v>
      </c>
      <c r="AE5" s="5">
        <v>148</v>
      </c>
      <c r="AF5" s="5">
        <v>121</v>
      </c>
      <c r="AG5" s="5">
        <v>128</v>
      </c>
      <c r="AH5" s="5">
        <v>154</v>
      </c>
      <c r="AI5" s="5">
        <v>103</v>
      </c>
      <c r="AJ5" s="5">
        <v>148</v>
      </c>
      <c r="AK5" s="5">
        <v>140</v>
      </c>
    </row>
    <row r="6" spans="1:37" ht="12.75">
      <c r="A6" s="6" t="s">
        <v>11</v>
      </c>
      <c r="B6" s="5">
        <v>133</v>
      </c>
      <c r="C6" s="5">
        <v>119</v>
      </c>
      <c r="D6" s="40">
        <v>114</v>
      </c>
      <c r="E6" s="40">
        <v>109</v>
      </c>
      <c r="F6" s="40">
        <v>130</v>
      </c>
      <c r="G6" s="40">
        <v>99</v>
      </c>
      <c r="H6" s="40">
        <v>130</v>
      </c>
      <c r="I6" s="5">
        <v>137</v>
      </c>
      <c r="J6" s="5">
        <v>152</v>
      </c>
      <c r="K6" s="5">
        <v>147</v>
      </c>
      <c r="L6" s="5">
        <v>113</v>
      </c>
      <c r="M6" s="5">
        <v>143</v>
      </c>
      <c r="N6" s="5">
        <v>104</v>
      </c>
      <c r="O6" s="5">
        <v>114</v>
      </c>
      <c r="P6" s="5">
        <v>140</v>
      </c>
      <c r="Q6" s="5">
        <v>120</v>
      </c>
      <c r="R6" s="5">
        <v>134</v>
      </c>
      <c r="S6" s="5">
        <v>157</v>
      </c>
      <c r="T6" s="5">
        <v>124</v>
      </c>
      <c r="U6" s="5">
        <v>110</v>
      </c>
      <c r="V6" s="5">
        <v>102</v>
      </c>
      <c r="W6" s="40">
        <v>129</v>
      </c>
      <c r="X6" s="40">
        <v>127</v>
      </c>
      <c r="Y6" s="40">
        <v>133</v>
      </c>
      <c r="Z6" s="40">
        <v>155</v>
      </c>
      <c r="AA6" s="40">
        <v>122</v>
      </c>
      <c r="AB6" s="5">
        <v>109</v>
      </c>
      <c r="AC6" s="5">
        <v>157</v>
      </c>
      <c r="AD6" s="5">
        <v>97</v>
      </c>
      <c r="AE6" s="5">
        <v>160</v>
      </c>
      <c r="AF6" s="5">
        <v>126</v>
      </c>
      <c r="AG6" s="5">
        <v>107</v>
      </c>
      <c r="AH6" s="5">
        <v>139</v>
      </c>
      <c r="AI6" s="5">
        <v>156</v>
      </c>
      <c r="AJ6" s="5">
        <v>113</v>
      </c>
      <c r="AK6" s="5">
        <v>125</v>
      </c>
    </row>
    <row r="7" spans="1:37" ht="12.75">
      <c r="A7" s="6" t="s">
        <v>12</v>
      </c>
      <c r="B7" s="5">
        <v>123</v>
      </c>
      <c r="C7" s="5">
        <v>112</v>
      </c>
      <c r="D7" s="40">
        <v>134</v>
      </c>
      <c r="E7" s="40">
        <v>167</v>
      </c>
      <c r="F7" s="40">
        <v>168</v>
      </c>
      <c r="G7" s="40">
        <v>132</v>
      </c>
      <c r="H7" s="40">
        <v>77</v>
      </c>
      <c r="I7" s="5">
        <v>159</v>
      </c>
      <c r="J7" s="5">
        <v>110</v>
      </c>
      <c r="K7" s="5">
        <v>115</v>
      </c>
      <c r="L7" s="5">
        <v>104</v>
      </c>
      <c r="M7" s="5">
        <v>153</v>
      </c>
      <c r="N7" s="5">
        <v>120</v>
      </c>
      <c r="O7" s="5">
        <v>111</v>
      </c>
      <c r="P7" s="5">
        <v>110</v>
      </c>
      <c r="Q7" s="5">
        <v>149</v>
      </c>
      <c r="R7" s="5">
        <v>105</v>
      </c>
      <c r="S7" s="5">
        <v>125</v>
      </c>
      <c r="T7" s="5">
        <v>125</v>
      </c>
      <c r="U7" s="5">
        <v>115</v>
      </c>
      <c r="V7" s="5">
        <v>109</v>
      </c>
      <c r="W7" s="40">
        <v>161</v>
      </c>
      <c r="X7" s="40">
        <v>129</v>
      </c>
      <c r="Y7" s="40">
        <v>141</v>
      </c>
      <c r="Z7" s="40">
        <v>155</v>
      </c>
      <c r="AA7" s="40">
        <v>114</v>
      </c>
      <c r="AB7" s="5">
        <v>145</v>
      </c>
      <c r="AC7" s="5">
        <v>158</v>
      </c>
      <c r="AD7" s="5">
        <v>134</v>
      </c>
      <c r="AE7" s="5">
        <v>121</v>
      </c>
      <c r="AF7" s="5">
        <v>136</v>
      </c>
      <c r="AG7" s="5">
        <v>127</v>
      </c>
      <c r="AH7" s="5">
        <v>127</v>
      </c>
      <c r="AI7" s="5">
        <v>139</v>
      </c>
      <c r="AJ7" s="5">
        <v>121</v>
      </c>
      <c r="AK7" s="5">
        <v>134</v>
      </c>
    </row>
    <row r="8" spans="1:37" ht="12.75">
      <c r="A8" s="4" t="s">
        <v>14</v>
      </c>
      <c r="B8" s="7">
        <v>10</v>
      </c>
      <c r="C8" s="7">
        <v>9</v>
      </c>
      <c r="D8" s="39">
        <v>6</v>
      </c>
      <c r="E8" s="39">
        <v>9</v>
      </c>
      <c r="F8" s="39">
        <v>14</v>
      </c>
      <c r="G8" s="39">
        <v>8</v>
      </c>
      <c r="H8" s="39">
        <v>8</v>
      </c>
      <c r="I8" s="7">
        <v>11</v>
      </c>
      <c r="J8" s="7">
        <v>5</v>
      </c>
      <c r="K8" s="7">
        <v>14</v>
      </c>
      <c r="L8" s="7">
        <v>7</v>
      </c>
      <c r="M8" s="7">
        <v>9</v>
      </c>
      <c r="N8" s="7">
        <v>9</v>
      </c>
      <c r="O8" s="7">
        <v>14</v>
      </c>
      <c r="P8" s="7">
        <v>12</v>
      </c>
      <c r="Q8" s="7">
        <v>15</v>
      </c>
      <c r="R8" s="7">
        <v>12</v>
      </c>
      <c r="S8" s="7">
        <v>11</v>
      </c>
      <c r="T8" s="7">
        <v>5</v>
      </c>
      <c r="U8" s="7">
        <v>9</v>
      </c>
      <c r="V8" s="7">
        <v>6</v>
      </c>
      <c r="W8" s="39">
        <v>10</v>
      </c>
      <c r="X8" s="39">
        <v>5</v>
      </c>
      <c r="Y8" s="39">
        <v>9</v>
      </c>
      <c r="Z8" s="39">
        <v>11</v>
      </c>
      <c r="AA8" s="39">
        <v>11</v>
      </c>
      <c r="AB8" s="7">
        <v>8</v>
      </c>
      <c r="AC8" s="7">
        <v>11</v>
      </c>
      <c r="AD8" s="7">
        <v>6</v>
      </c>
      <c r="AE8" s="7">
        <v>11</v>
      </c>
      <c r="AF8" s="7">
        <v>7</v>
      </c>
      <c r="AG8" s="7">
        <v>9</v>
      </c>
      <c r="AH8" s="7">
        <v>13</v>
      </c>
      <c r="AI8" s="7">
        <v>17</v>
      </c>
      <c r="AJ8" s="7">
        <v>11</v>
      </c>
      <c r="AK8" s="7">
        <v>13</v>
      </c>
    </row>
    <row r="9" spans="1:37" ht="12.75">
      <c r="A9" s="6" t="s">
        <v>15</v>
      </c>
      <c r="B9" s="5">
        <v>16</v>
      </c>
      <c r="C9" s="5">
        <v>10</v>
      </c>
      <c r="D9" s="40">
        <v>12</v>
      </c>
      <c r="E9" s="40">
        <v>16</v>
      </c>
      <c r="F9" s="40">
        <v>16</v>
      </c>
      <c r="G9" s="40">
        <v>9</v>
      </c>
      <c r="H9" s="40">
        <v>5</v>
      </c>
      <c r="I9" s="5">
        <v>14</v>
      </c>
      <c r="J9" s="5">
        <v>14</v>
      </c>
      <c r="K9" s="5">
        <v>9</v>
      </c>
      <c r="L9" s="5">
        <v>11</v>
      </c>
      <c r="M9" s="5">
        <v>10</v>
      </c>
      <c r="N9" s="5">
        <v>11</v>
      </c>
      <c r="O9" s="5">
        <v>9</v>
      </c>
      <c r="P9" s="5">
        <v>6</v>
      </c>
      <c r="Q9" s="5">
        <v>7</v>
      </c>
      <c r="R9" s="5">
        <v>13</v>
      </c>
      <c r="S9" s="5">
        <v>11</v>
      </c>
      <c r="T9" s="5">
        <v>15</v>
      </c>
      <c r="U9" s="5">
        <v>8</v>
      </c>
      <c r="V9" s="5">
        <v>11</v>
      </c>
      <c r="W9" s="40">
        <v>14</v>
      </c>
      <c r="X9" s="40">
        <v>13</v>
      </c>
      <c r="Y9" s="40">
        <v>17</v>
      </c>
      <c r="Z9" s="40">
        <v>10</v>
      </c>
      <c r="AA9" s="40">
        <v>14</v>
      </c>
      <c r="AB9" s="5">
        <v>18</v>
      </c>
      <c r="AC9" s="5">
        <v>15</v>
      </c>
      <c r="AD9" s="5">
        <v>12</v>
      </c>
      <c r="AE9" s="5">
        <v>15</v>
      </c>
      <c r="AF9" s="5">
        <v>14</v>
      </c>
      <c r="AG9" s="5">
        <v>10</v>
      </c>
      <c r="AH9" s="5">
        <v>13</v>
      </c>
      <c r="AI9" s="5">
        <v>10</v>
      </c>
      <c r="AJ9" s="5">
        <v>11</v>
      </c>
      <c r="AK9" s="5">
        <v>16</v>
      </c>
    </row>
    <row r="10" spans="1:37" ht="12.75">
      <c r="A10" s="8" t="s">
        <v>16</v>
      </c>
      <c r="B10" s="9">
        <v>4</v>
      </c>
      <c r="C10" s="9">
        <v>3</v>
      </c>
      <c r="D10" s="41">
        <v>6</v>
      </c>
      <c r="E10" s="41">
        <v>6</v>
      </c>
      <c r="F10" s="41">
        <v>0</v>
      </c>
      <c r="G10" s="41">
        <v>8</v>
      </c>
      <c r="H10" s="41">
        <v>6</v>
      </c>
      <c r="I10" s="9">
        <v>2</v>
      </c>
      <c r="J10" s="9">
        <v>5</v>
      </c>
      <c r="K10" s="9">
        <v>4</v>
      </c>
      <c r="L10" s="9">
        <v>2</v>
      </c>
      <c r="M10" s="9">
        <v>2</v>
      </c>
      <c r="N10" s="9">
        <v>6</v>
      </c>
      <c r="O10" s="9">
        <v>3</v>
      </c>
      <c r="P10" s="9">
        <v>8</v>
      </c>
      <c r="Q10" s="9">
        <v>6</v>
      </c>
      <c r="R10" s="9">
        <v>5</v>
      </c>
      <c r="S10" s="9">
        <v>1</v>
      </c>
      <c r="T10" s="9">
        <v>2</v>
      </c>
      <c r="U10" s="9">
        <v>4</v>
      </c>
      <c r="V10" s="9">
        <v>4</v>
      </c>
      <c r="W10" s="41">
        <v>4</v>
      </c>
      <c r="X10" s="41">
        <v>2</v>
      </c>
      <c r="Y10" s="41">
        <v>3</v>
      </c>
      <c r="Z10" s="41">
        <v>3</v>
      </c>
      <c r="AA10" s="41">
        <v>5</v>
      </c>
      <c r="AB10" s="9">
        <v>0</v>
      </c>
      <c r="AC10" s="9">
        <v>2</v>
      </c>
      <c r="AD10" s="9">
        <v>1</v>
      </c>
      <c r="AE10" s="9">
        <v>4</v>
      </c>
      <c r="AF10" s="9">
        <v>6</v>
      </c>
      <c r="AG10" s="9">
        <v>1</v>
      </c>
      <c r="AH10" s="9">
        <v>2</v>
      </c>
      <c r="AI10" s="9">
        <v>7</v>
      </c>
      <c r="AJ10" s="9">
        <v>2</v>
      </c>
      <c r="AK10" s="9">
        <v>3</v>
      </c>
    </row>
    <row r="11" spans="1:37" ht="12.75">
      <c r="A11" s="6" t="s">
        <v>17</v>
      </c>
      <c r="B11" s="5">
        <f>SUM(B3:B7)</f>
        <v>640</v>
      </c>
      <c r="C11" s="5">
        <f>SUM(C3:C7)</f>
        <v>583</v>
      </c>
      <c r="D11" s="40">
        <f>SUM(D3:D7)</f>
        <v>559</v>
      </c>
      <c r="E11" s="40">
        <f>SUM(E3:E7)</f>
        <v>667</v>
      </c>
      <c r="F11" s="40">
        <f>SUM(F3:F7)</f>
        <v>755</v>
      </c>
      <c r="G11" s="40">
        <f>SUM(G3:G7)</f>
        <v>549</v>
      </c>
      <c r="H11" s="40">
        <f>SUM(H3:H7)</f>
        <v>525</v>
      </c>
      <c r="I11" s="5">
        <f>SUM(I3:I7)</f>
        <v>626</v>
      </c>
      <c r="J11" s="5">
        <f>SUM(J3:J7)</f>
        <v>563</v>
      </c>
      <c r="K11" s="5">
        <f>SUM(K3:K7)</f>
        <v>681</v>
      </c>
      <c r="L11" s="5">
        <f>SUM(L3:L7)</f>
        <v>546</v>
      </c>
      <c r="M11" s="5">
        <f>SUM(M3:M7)</f>
        <v>609</v>
      </c>
      <c r="N11" s="5">
        <f>SUM(N3:N7)</f>
        <v>552</v>
      </c>
      <c r="O11" s="5">
        <f>SUM(O3:O7)</f>
        <v>619</v>
      </c>
      <c r="P11" s="5">
        <f>SUM(P3:P7)</f>
        <v>539</v>
      </c>
      <c r="Q11" s="5">
        <f>SUM(Q3:Q7)</f>
        <v>654</v>
      </c>
      <c r="R11" s="5">
        <f>SUM(R3:R7)</f>
        <v>622</v>
      </c>
      <c r="S11" s="5">
        <f>SUM(S3:S7)</f>
        <v>644</v>
      </c>
      <c r="T11" s="5">
        <f>SUM(T3:T7)</f>
        <v>609</v>
      </c>
      <c r="U11" s="5">
        <f>SUM(U3:U7)</f>
        <v>559</v>
      </c>
      <c r="V11" s="5">
        <f>SUM(V3:V7)</f>
        <v>553</v>
      </c>
      <c r="W11" s="40">
        <f>SUM(W3:W7)</f>
        <v>615</v>
      </c>
      <c r="X11" s="40">
        <f>SUM(X3:X7)</f>
        <v>571</v>
      </c>
      <c r="Y11" s="40">
        <f>SUM(Y3:Y7)</f>
        <v>645</v>
      </c>
      <c r="Z11" s="40">
        <f>SUM(Z3:Z7)</f>
        <v>627</v>
      </c>
      <c r="AA11" s="40">
        <f>SUM(AA3:AA7)</f>
        <v>656</v>
      </c>
      <c r="AB11" s="5">
        <f>SUM(AB3:AB7)</f>
        <v>644</v>
      </c>
      <c r="AC11" s="5">
        <f>SUM(AC3:AC7)</f>
        <v>677</v>
      </c>
      <c r="AD11" s="5">
        <f>SUM(AD3:AD7)</f>
        <v>570</v>
      </c>
      <c r="AE11" s="5">
        <f>SUM(AE3:AE7)</f>
        <v>660</v>
      </c>
      <c r="AF11" s="5">
        <f>SUM(AF3:AF7)</f>
        <v>606</v>
      </c>
      <c r="AG11" s="5">
        <f>SUM(AG3:AG7)</f>
        <v>567</v>
      </c>
      <c r="AH11" s="5">
        <f>SUM(AH3:AH7)</f>
        <v>683</v>
      </c>
      <c r="AI11" s="5">
        <f>SUM(AI3:AI7)</f>
        <v>695</v>
      </c>
      <c r="AJ11" s="5">
        <f>SUM(AJ3:AJ7)</f>
        <v>660</v>
      </c>
      <c r="AK11" s="5">
        <f>SUM(AK3:AK7)</f>
        <v>662</v>
      </c>
    </row>
    <row r="12" spans="1:37" ht="12.75">
      <c r="A12" s="8" t="s">
        <v>18</v>
      </c>
      <c r="B12" s="9">
        <f>ROUNDDOWN((SUM(B3:B7)/5),0)</f>
        <v>128</v>
      </c>
      <c r="C12" s="9">
        <f>ROUNDDOWN((SUM(C3:C7)/5),0)</f>
        <v>116</v>
      </c>
      <c r="D12" s="41">
        <f>ROUNDDOWN((SUM(D3:D7)/5),0)</f>
        <v>111</v>
      </c>
      <c r="E12" s="41">
        <f>ROUNDDOWN((SUM(E3:E7)/5),0)</f>
        <v>133</v>
      </c>
      <c r="F12" s="41">
        <f>ROUNDDOWN((SUM(F3:F7)/5),0)</f>
        <v>151</v>
      </c>
      <c r="G12" s="41">
        <f>ROUNDDOWN((SUM(G3:G7)/5),0)</f>
        <v>109</v>
      </c>
      <c r="H12" s="41">
        <f>ROUNDDOWN((SUM(H3:H7)/5),0)</f>
        <v>105</v>
      </c>
      <c r="I12" s="9">
        <f>ROUNDDOWN((SUM(I3:I7)/5),0)</f>
        <v>125</v>
      </c>
      <c r="J12" s="9">
        <f>ROUNDDOWN((SUM(J3:J7)/5),0)</f>
        <v>112</v>
      </c>
      <c r="K12" s="9">
        <f>ROUNDDOWN((SUM(K3:K7)/5),0)</f>
        <v>136</v>
      </c>
      <c r="L12" s="9">
        <f>ROUNDDOWN((SUM(L3:L7)/5),0)</f>
        <v>109</v>
      </c>
      <c r="M12" s="9">
        <f>ROUNDDOWN((SUM(M3:M7)/5),0)</f>
        <v>121</v>
      </c>
      <c r="N12" s="9">
        <f>ROUNDDOWN((SUM(N3:N7)/5),0)</f>
        <v>110</v>
      </c>
      <c r="O12" s="9">
        <f>ROUNDDOWN((SUM(O3:O7)/5),0)</f>
        <v>123</v>
      </c>
      <c r="P12" s="9">
        <f>ROUNDDOWN((SUM(P3:P7)/5),0)</f>
        <v>107</v>
      </c>
      <c r="Q12" s="9">
        <f>ROUNDDOWN((SUM(Q3:Q7)/5),0)</f>
        <v>130</v>
      </c>
      <c r="R12" s="9">
        <f>ROUNDDOWN((SUM(R3:R7)/5),0)</f>
        <v>124</v>
      </c>
      <c r="S12" s="9">
        <f>ROUNDDOWN((SUM(S3:S7)/5),0)</f>
        <v>128</v>
      </c>
      <c r="T12" s="9">
        <f>ROUNDDOWN((SUM(T3:T7)/5),0)</f>
        <v>121</v>
      </c>
      <c r="U12" s="9">
        <f>ROUNDDOWN((SUM(U3:U7)/5),0)</f>
        <v>111</v>
      </c>
      <c r="V12" s="9">
        <f>ROUNDDOWN((SUM(V3:V7)/5),0)</f>
        <v>110</v>
      </c>
      <c r="W12" s="41">
        <f>ROUNDDOWN((SUM(W3:W7)/5),0)</f>
        <v>123</v>
      </c>
      <c r="X12" s="41">
        <f>ROUNDDOWN((SUM(X3:X7)/5),0)</f>
        <v>114</v>
      </c>
      <c r="Y12" s="41">
        <f>ROUNDDOWN((SUM(Y3:Y7)/5),0)</f>
        <v>129</v>
      </c>
      <c r="Z12" s="41">
        <f>ROUNDDOWN((SUM(Z3:Z7)/5),0)</f>
        <v>125</v>
      </c>
      <c r="AA12" s="41">
        <f>ROUNDDOWN((SUM(AA3:AA7)/5),0)</f>
        <v>131</v>
      </c>
      <c r="AB12" s="9">
        <f>ROUNDDOWN((SUM(AB3:AB7)/5),0)</f>
        <v>128</v>
      </c>
      <c r="AC12" s="9">
        <f>ROUNDDOWN((SUM(AC3:AC7)/5),0)</f>
        <v>135</v>
      </c>
      <c r="AD12" s="9">
        <f>ROUNDDOWN((SUM(AD3:AD7)/5),0)</f>
        <v>114</v>
      </c>
      <c r="AE12" s="9">
        <f>ROUNDDOWN((SUM(AE3:AE7)/5),0)</f>
        <v>132</v>
      </c>
      <c r="AF12" s="9">
        <f>ROUNDDOWN((SUM(AF3:AF7)/5),0)</f>
        <v>121</v>
      </c>
      <c r="AG12" s="9">
        <f>ROUNDDOWN((SUM(AG3:AG7)/5),0)</f>
        <v>113</v>
      </c>
      <c r="AH12" s="9">
        <f>ROUNDDOWN((SUM(AH3:AH7)/5),0)</f>
        <v>136</v>
      </c>
      <c r="AI12" s="9">
        <f>ROUNDDOWN((SUM(AI3:AI7)/5),0)</f>
        <v>139</v>
      </c>
      <c r="AJ12" s="9">
        <f>ROUNDDOWN((SUM(AJ3:AJ7)/5),0)</f>
        <v>132</v>
      </c>
      <c r="AK12" s="9">
        <f>ROUNDDOWN((SUM(AK3:AK7)/5),0)</f>
        <v>132</v>
      </c>
    </row>
    <row r="18" spans="3:37" ht="12.75">
      <c r="C18" s="2" t="s">
        <v>19</v>
      </c>
      <c r="J18" s="2" t="s">
        <v>19</v>
      </c>
      <c r="L18" s="2" t="s">
        <v>19</v>
      </c>
      <c r="N18" s="2" t="s">
        <v>19</v>
      </c>
      <c r="P18" s="2" t="s">
        <v>19</v>
      </c>
      <c r="R18" s="2" t="s">
        <v>19</v>
      </c>
      <c r="T18" s="2" t="s">
        <v>19</v>
      </c>
      <c r="V18" s="2" t="s">
        <v>19</v>
      </c>
      <c r="AC18" s="2" t="s">
        <v>19</v>
      </c>
      <c r="AE18" s="2" t="s">
        <v>19</v>
      </c>
      <c r="AG18" s="2" t="s">
        <v>19</v>
      </c>
      <c r="AI18" s="2" t="s">
        <v>19</v>
      </c>
      <c r="AK18" s="2" t="s">
        <v>19</v>
      </c>
    </row>
  </sheetData>
  <sheetProtection selectLockedCells="1" selectUnlockedCells="1"/>
  <mergeCells count="14">
    <mergeCell ref="B1:C1"/>
    <mergeCell ref="D1:H1"/>
    <mergeCell ref="I1:J1"/>
    <mergeCell ref="K1:N1"/>
    <mergeCell ref="O1:P1"/>
    <mergeCell ref="Q1:R1"/>
    <mergeCell ref="S1:T1"/>
    <mergeCell ref="U1:V1"/>
    <mergeCell ref="W1:AA1"/>
    <mergeCell ref="AB1:AC1"/>
    <mergeCell ref="AD1:AE1"/>
    <mergeCell ref="AF1:AG1"/>
    <mergeCell ref="AH1:AI1"/>
    <mergeCell ref="AJ1:AK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="99" zoomScaleNormal="99" workbookViewId="0" topLeftCell="A10">
      <selection activeCell="A28" sqref="A28"/>
    </sheetView>
  </sheetViews>
  <sheetFormatPr defaultColWidth="11.421875" defaultRowHeight="12.75"/>
  <cols>
    <col min="1" max="1" width="11.421875" style="10" customWidth="1"/>
    <col min="2" max="2" width="7.8515625" style="2" customWidth="1"/>
    <col min="3" max="3" width="12.140625" style="2" customWidth="1"/>
    <col min="4" max="5" width="7.28125" style="2" customWidth="1"/>
    <col min="6" max="6" width="8.57421875" style="2" customWidth="1"/>
    <col min="7" max="7" width="7.28125" style="2" customWidth="1"/>
    <col min="8" max="8" width="7.8515625" style="2" customWidth="1"/>
    <col min="9" max="9" width="12.140625" style="2" customWidth="1"/>
    <col min="10" max="11" width="7.28125" style="2" customWidth="1"/>
    <col min="12" max="12" width="8.57421875" style="2" customWidth="1"/>
    <col min="13" max="13" width="7.28125" style="2" customWidth="1"/>
    <col min="14" max="16384" width="11.421875" style="2" customWidth="1"/>
  </cols>
  <sheetData>
    <row r="1" spans="1:13" s="1" customFormat="1" ht="12.75">
      <c r="A1" s="11"/>
      <c r="B1" s="4" t="s">
        <v>6</v>
      </c>
      <c r="C1" s="4"/>
      <c r="D1" s="4"/>
      <c r="E1" s="4"/>
      <c r="F1" s="4"/>
      <c r="G1" s="4"/>
      <c r="H1" s="4" t="s">
        <v>7</v>
      </c>
      <c r="I1" s="4"/>
      <c r="J1" s="4"/>
      <c r="K1" s="4"/>
      <c r="L1" s="4"/>
      <c r="M1" s="4"/>
    </row>
    <row r="2" spans="1:13" s="1" customFormat="1" ht="12.75">
      <c r="A2" s="12" t="s">
        <v>20</v>
      </c>
      <c r="B2" s="13" t="s">
        <v>17</v>
      </c>
      <c r="C2" s="3" t="s">
        <v>21</v>
      </c>
      <c r="D2" s="3" t="s">
        <v>14</v>
      </c>
      <c r="E2" s="3" t="s">
        <v>15</v>
      </c>
      <c r="F2" s="3" t="s">
        <v>16</v>
      </c>
      <c r="G2" s="3" t="s">
        <v>22</v>
      </c>
      <c r="H2" s="13" t="s">
        <v>17</v>
      </c>
      <c r="I2" s="3" t="s">
        <v>21</v>
      </c>
      <c r="J2" s="3" t="s">
        <v>14</v>
      </c>
      <c r="K2" s="3" t="s">
        <v>15</v>
      </c>
      <c r="L2" s="3" t="s">
        <v>16</v>
      </c>
      <c r="M2" s="3" t="s">
        <v>22</v>
      </c>
    </row>
    <row r="3" spans="1:13" ht="12.75">
      <c r="A3" s="14" t="s">
        <v>90</v>
      </c>
      <c r="B3" s="15">
        <f>'2012-2013'!B11</f>
        <v>640</v>
      </c>
      <c r="C3" s="16">
        <f>'2012-2013'!B12</f>
        <v>128</v>
      </c>
      <c r="D3" s="16">
        <f>'2012-2013'!B8</f>
        <v>10</v>
      </c>
      <c r="E3" s="16">
        <f>'2012-2013'!B9</f>
        <v>16</v>
      </c>
      <c r="F3" s="16">
        <f>'2012-2013'!B10</f>
        <v>4</v>
      </c>
      <c r="G3" s="17">
        <v>4</v>
      </c>
      <c r="H3" s="15">
        <f>'2012-2013'!C11</f>
        <v>583</v>
      </c>
      <c r="I3" s="16">
        <f>'2012-2013'!C12</f>
        <v>116</v>
      </c>
      <c r="J3" s="16">
        <f>'2012-2013'!C8</f>
        <v>9</v>
      </c>
      <c r="K3" s="16">
        <f>'2012-2013'!C9</f>
        <v>10</v>
      </c>
      <c r="L3" s="16">
        <f>'2012-2013'!C10</f>
        <v>3</v>
      </c>
      <c r="M3" s="17">
        <v>1</v>
      </c>
    </row>
    <row r="4" spans="1:13" ht="12.75">
      <c r="A4" s="14" t="s">
        <v>91</v>
      </c>
      <c r="B4" s="15">
        <f>'2012-2013'!E11</f>
        <v>667</v>
      </c>
      <c r="C4" s="16">
        <f>'2012-2013'!E12</f>
        <v>133</v>
      </c>
      <c r="D4" s="16">
        <f>'2012-2013'!E8</f>
        <v>9</v>
      </c>
      <c r="E4" s="16">
        <f>'2012-2013'!E9</f>
        <v>16</v>
      </c>
      <c r="F4" s="16">
        <f>'2012-2013'!E10</f>
        <v>6</v>
      </c>
      <c r="G4" s="17">
        <v>4</v>
      </c>
      <c r="H4" s="15">
        <f>'2012-2013'!D11</f>
        <v>559</v>
      </c>
      <c r="I4" s="16">
        <f>'2012-2013'!D12</f>
        <v>111</v>
      </c>
      <c r="J4" s="16">
        <f>'2012-2013'!D8</f>
        <v>6</v>
      </c>
      <c r="K4" s="16">
        <f>'2012-2013'!D9</f>
        <v>12</v>
      </c>
      <c r="L4" s="16">
        <f>'2012-2013'!D10</f>
        <v>6</v>
      </c>
      <c r="M4" s="17">
        <v>1</v>
      </c>
    </row>
    <row r="5" spans="1:13" ht="12.75">
      <c r="A5" s="14" t="s">
        <v>92</v>
      </c>
      <c r="B5" s="15">
        <f>'2012-2013'!I11</f>
        <v>626</v>
      </c>
      <c r="C5" s="16">
        <f>'2012-2013'!I12</f>
        <v>125</v>
      </c>
      <c r="D5" s="16">
        <f>'2012-2013'!I8</f>
        <v>11</v>
      </c>
      <c r="E5" s="16">
        <f>'2012-2013'!I9</f>
        <v>14</v>
      </c>
      <c r="F5" s="16">
        <f>'2012-2013'!I10</f>
        <v>2</v>
      </c>
      <c r="G5" s="17">
        <v>3</v>
      </c>
      <c r="H5" s="15">
        <f>'2012-2013'!J11</f>
        <v>563</v>
      </c>
      <c r="I5" s="16">
        <f>'2012-2013'!J12</f>
        <v>112</v>
      </c>
      <c r="J5" s="16">
        <f>'2012-2013'!J8</f>
        <v>5</v>
      </c>
      <c r="K5" s="16">
        <f>'2012-2013'!J9</f>
        <v>14</v>
      </c>
      <c r="L5" s="16">
        <f>'2012-2013'!J10</f>
        <v>5</v>
      </c>
      <c r="M5" s="17">
        <v>2</v>
      </c>
    </row>
    <row r="6" spans="1:13" ht="12.75">
      <c r="A6" s="14" t="s">
        <v>93</v>
      </c>
      <c r="B6" s="15">
        <f>'2012-2013'!K11</f>
        <v>681</v>
      </c>
      <c r="C6" s="16">
        <f>'2012-2013'!K12</f>
        <v>136</v>
      </c>
      <c r="D6" s="16">
        <f>'2012-2013'!K8</f>
        <v>14</v>
      </c>
      <c r="E6" s="16">
        <f>'2012-2013'!K9</f>
        <v>9</v>
      </c>
      <c r="F6" s="16">
        <f>'2012-2013'!K10</f>
        <v>4</v>
      </c>
      <c r="G6" s="17">
        <v>4</v>
      </c>
      <c r="H6" s="15">
        <f>'2012-2013'!L11</f>
        <v>546</v>
      </c>
      <c r="I6" s="16">
        <f>'2012-2013'!L12</f>
        <v>109</v>
      </c>
      <c r="J6" s="16">
        <f>'2012-2013'!L8</f>
        <v>7</v>
      </c>
      <c r="K6" s="16">
        <f>'2012-2013'!L9</f>
        <v>11</v>
      </c>
      <c r="L6" s="16">
        <f>'2012-2013'!L10</f>
        <v>2</v>
      </c>
      <c r="M6" s="17">
        <v>1</v>
      </c>
    </row>
    <row r="7" spans="1:13" ht="12.75">
      <c r="A7" s="14" t="s">
        <v>94</v>
      </c>
      <c r="B7" s="15">
        <f>'2012-2013'!O11</f>
        <v>619</v>
      </c>
      <c r="C7" s="16">
        <f>'2012-2013'!O12</f>
        <v>123</v>
      </c>
      <c r="D7" s="16">
        <f>'2012-2013'!O8</f>
        <v>14</v>
      </c>
      <c r="E7" s="16">
        <f>'2012-2013'!O9</f>
        <v>9</v>
      </c>
      <c r="F7" s="16">
        <f>'2012-2013'!O10</f>
        <v>3</v>
      </c>
      <c r="G7" s="17">
        <v>4</v>
      </c>
      <c r="H7" s="15">
        <f>'2012-2013'!P11</f>
        <v>539</v>
      </c>
      <c r="I7" s="16">
        <f>'2012-2013'!P12</f>
        <v>107</v>
      </c>
      <c r="J7" s="16">
        <f>'2012-2013'!P8</f>
        <v>12</v>
      </c>
      <c r="K7" s="16">
        <f>'2012-2013'!P9</f>
        <v>6</v>
      </c>
      <c r="L7" s="16">
        <f>'2012-2013'!P10</f>
        <v>8</v>
      </c>
      <c r="M7" s="17">
        <v>1</v>
      </c>
    </row>
    <row r="8" spans="1:13" ht="12.75">
      <c r="A8" s="14" t="s">
        <v>95</v>
      </c>
      <c r="B8" s="15">
        <f>'2012-2013'!Q11</f>
        <v>654</v>
      </c>
      <c r="C8" s="16">
        <f>'2012-2013'!Q12</f>
        <v>130</v>
      </c>
      <c r="D8" s="16">
        <f>'2012-2013'!Q8</f>
        <v>15</v>
      </c>
      <c r="E8" s="16">
        <f>'2012-2013'!Q9</f>
        <v>7</v>
      </c>
      <c r="F8" s="16">
        <f>'2012-2013'!Q10</f>
        <v>6</v>
      </c>
      <c r="G8" s="17">
        <v>3</v>
      </c>
      <c r="H8" s="15">
        <f>'2012-2013'!R11</f>
        <v>622</v>
      </c>
      <c r="I8" s="16">
        <f>'2012-2013'!R12</f>
        <v>124</v>
      </c>
      <c r="J8" s="16">
        <f>'2012-2013'!R8</f>
        <v>12</v>
      </c>
      <c r="K8" s="16">
        <f>'2012-2013'!R9</f>
        <v>13</v>
      </c>
      <c r="L8" s="16">
        <f>'2012-2013'!R10</f>
        <v>5</v>
      </c>
      <c r="M8" s="17">
        <v>2</v>
      </c>
    </row>
    <row r="9" spans="1:13" ht="12.75">
      <c r="A9" s="14" t="s">
        <v>96</v>
      </c>
      <c r="B9" s="15">
        <f>'2012-2013'!S11</f>
        <v>644</v>
      </c>
      <c r="C9" s="16">
        <f>'2012-2013'!S12</f>
        <v>128</v>
      </c>
      <c r="D9" s="16">
        <f>'2012-2013'!S8</f>
        <v>11</v>
      </c>
      <c r="E9" s="16">
        <f>'2012-2013'!S9</f>
        <v>11</v>
      </c>
      <c r="F9" s="16">
        <f>'2012-2013'!S10</f>
        <v>1</v>
      </c>
      <c r="G9" s="17">
        <v>3</v>
      </c>
      <c r="H9" s="15">
        <f>'2012-2013'!T11</f>
        <v>609</v>
      </c>
      <c r="I9" s="16">
        <f>'2012-2013'!T12</f>
        <v>121</v>
      </c>
      <c r="J9" s="16">
        <f>'2012-2013'!T8</f>
        <v>5</v>
      </c>
      <c r="K9" s="16">
        <f>'2012-2013'!T9</f>
        <v>15</v>
      </c>
      <c r="L9" s="16">
        <f>'2012-2013'!T10</f>
        <v>2</v>
      </c>
      <c r="M9" s="17">
        <v>3</v>
      </c>
    </row>
    <row r="10" spans="1:13" ht="12.75">
      <c r="A10" s="14" t="s">
        <v>97</v>
      </c>
      <c r="B10" s="15">
        <f>'2012-2013'!U11</f>
        <v>559</v>
      </c>
      <c r="C10" s="16">
        <f>'2012-2013'!U12</f>
        <v>111</v>
      </c>
      <c r="D10" s="16">
        <f>'2012-2013'!U8</f>
        <v>9</v>
      </c>
      <c r="E10" s="16">
        <f>'2012-2013'!U9</f>
        <v>8</v>
      </c>
      <c r="F10" s="16">
        <f>'2012-2013'!U10</f>
        <v>4</v>
      </c>
      <c r="G10" s="17">
        <v>4</v>
      </c>
      <c r="H10" s="15">
        <f>'2012-2013'!V11</f>
        <v>553</v>
      </c>
      <c r="I10" s="16">
        <f>'2012-2013'!V12</f>
        <v>110</v>
      </c>
      <c r="J10" s="16">
        <f>'2012-2013'!V8</f>
        <v>6</v>
      </c>
      <c r="K10" s="16">
        <f>'2012-2013'!V9</f>
        <v>11</v>
      </c>
      <c r="L10" s="16">
        <f>'2012-2013'!V10</f>
        <v>4</v>
      </c>
      <c r="M10" s="17">
        <v>1</v>
      </c>
    </row>
    <row r="11" spans="1:13" ht="12.75">
      <c r="A11" s="14" t="s">
        <v>98</v>
      </c>
      <c r="B11" s="15">
        <f>'2012-2013'!X11</f>
        <v>571</v>
      </c>
      <c r="C11" s="16">
        <f>'2012-2013'!X12</f>
        <v>114</v>
      </c>
      <c r="D11" s="16">
        <f>'2012-2013'!X8</f>
        <v>5</v>
      </c>
      <c r="E11" s="16">
        <f>'2012-2013'!X9</f>
        <v>13</v>
      </c>
      <c r="F11" s="16">
        <f>'2012-2013'!X10</f>
        <v>2</v>
      </c>
      <c r="G11" s="17">
        <v>1</v>
      </c>
      <c r="H11" s="15">
        <f>'2012-2013'!W11</f>
        <v>615</v>
      </c>
      <c r="I11" s="16">
        <f>'2012-2013'!W12</f>
        <v>123</v>
      </c>
      <c r="J11" s="16">
        <f>'2012-2013'!W8</f>
        <v>10</v>
      </c>
      <c r="K11" s="16">
        <f>'2012-2013'!W9</f>
        <v>14</v>
      </c>
      <c r="L11" s="16">
        <f>'2012-2013'!X10</f>
        <v>2</v>
      </c>
      <c r="M11" s="17">
        <v>4</v>
      </c>
    </row>
    <row r="12" spans="1:13" ht="12.75">
      <c r="A12" s="14" t="s">
        <v>99</v>
      </c>
      <c r="B12" s="15">
        <f>'2012-2013'!AB11</f>
        <v>644</v>
      </c>
      <c r="C12" s="16">
        <f>'2012-2013'!AB12</f>
        <v>128</v>
      </c>
      <c r="D12" s="16">
        <f>'2012-2013'!AB8</f>
        <v>8</v>
      </c>
      <c r="E12" s="16">
        <f>'2012-2013'!AB9</f>
        <v>18</v>
      </c>
      <c r="F12" s="16">
        <f>'2012-2013'!AB10</f>
        <v>0</v>
      </c>
      <c r="G12" s="17">
        <v>2</v>
      </c>
      <c r="H12" s="15">
        <f>'2012-2013'!AC11</f>
        <v>677</v>
      </c>
      <c r="I12" s="16">
        <f>'2012-2013'!AC12</f>
        <v>135</v>
      </c>
      <c r="J12" s="16">
        <f>'2012-2013'!AC8</f>
        <v>11</v>
      </c>
      <c r="K12" s="16">
        <f>'2012-2013'!AC9</f>
        <v>15</v>
      </c>
      <c r="L12" s="16">
        <f>'2012-2013'!AC10</f>
        <v>2</v>
      </c>
      <c r="M12" s="17">
        <v>3</v>
      </c>
    </row>
    <row r="13" spans="1:13" ht="12.75">
      <c r="A13" s="14" t="s">
        <v>100</v>
      </c>
      <c r="B13" s="15">
        <f>'2012-2013'!AD11</f>
        <v>570</v>
      </c>
      <c r="C13" s="16">
        <f>'2012-2013'!AD12</f>
        <v>114</v>
      </c>
      <c r="D13" s="16">
        <f>'2012-2013'!AD8</f>
        <v>6</v>
      </c>
      <c r="E13" s="16">
        <f>'2012-2013'!AD9</f>
        <v>12</v>
      </c>
      <c r="F13" s="16">
        <f>'2012-2013'!AD10</f>
        <v>1</v>
      </c>
      <c r="G13" s="17">
        <v>1</v>
      </c>
      <c r="H13" s="15">
        <f>'2012-2013'!AE11</f>
        <v>660</v>
      </c>
      <c r="I13" s="16">
        <f>'2012-2013'!AE12</f>
        <v>132</v>
      </c>
      <c r="J13" s="16">
        <f>'2012-2013'!AE8</f>
        <v>11</v>
      </c>
      <c r="K13" s="16">
        <f>'2012-2013'!AE9</f>
        <v>15</v>
      </c>
      <c r="L13" s="16">
        <f>'2012-2013'!AE10</f>
        <v>4</v>
      </c>
      <c r="M13" s="17">
        <v>4</v>
      </c>
    </row>
    <row r="14" spans="1:13" ht="12.75">
      <c r="A14" s="14" t="s">
        <v>101</v>
      </c>
      <c r="B14" s="15">
        <f>'2012-2013'!AF11</f>
        <v>606</v>
      </c>
      <c r="C14" s="16">
        <f>'2012-2013'!AF12</f>
        <v>121</v>
      </c>
      <c r="D14" s="16">
        <f>'2012-2013'!AF8</f>
        <v>7</v>
      </c>
      <c r="E14" s="16">
        <f>'2012-2013'!AF9</f>
        <v>14</v>
      </c>
      <c r="F14" s="16">
        <f>'2012-2013'!AF10</f>
        <v>6</v>
      </c>
      <c r="G14" s="17">
        <v>3</v>
      </c>
      <c r="H14" s="15">
        <f>'2012-2013'!AG11</f>
        <v>567</v>
      </c>
      <c r="I14" s="16">
        <f>'2012-2013'!AG12</f>
        <v>113</v>
      </c>
      <c r="J14" s="16">
        <f>'2012-2013'!AG8</f>
        <v>9</v>
      </c>
      <c r="K14" s="16">
        <f>'2012-2013'!AG9</f>
        <v>10</v>
      </c>
      <c r="L14" s="16">
        <f>'2012-2013'!AG10</f>
        <v>1</v>
      </c>
      <c r="M14" s="17">
        <v>2</v>
      </c>
    </row>
    <row r="15" spans="1:13" ht="12.75">
      <c r="A15" s="14" t="s">
        <v>102</v>
      </c>
      <c r="B15" s="15">
        <f>'2012-2013'!AH11</f>
        <v>683</v>
      </c>
      <c r="C15" s="16">
        <f>'2012-2013'!AH12</f>
        <v>136</v>
      </c>
      <c r="D15" s="16">
        <f>'2012-2013'!AH8</f>
        <v>13</v>
      </c>
      <c r="E15" s="16">
        <f>'2012-2013'!AH9</f>
        <v>13</v>
      </c>
      <c r="F15" s="16">
        <f>'2012-2013'!AH10</f>
        <v>2</v>
      </c>
      <c r="G15" s="17">
        <v>2</v>
      </c>
      <c r="H15" s="15">
        <f>'2012-2013'!AI11</f>
        <v>695</v>
      </c>
      <c r="I15" s="16">
        <f>'2012-2013'!AI12</f>
        <v>139</v>
      </c>
      <c r="J15" s="16">
        <f>'2012-2013'!AI8</f>
        <v>17</v>
      </c>
      <c r="K15" s="16">
        <f>'2012-2013'!AI9</f>
        <v>10</v>
      </c>
      <c r="L15" s="16">
        <f>'2012-2013'!AI10</f>
        <v>7</v>
      </c>
      <c r="M15" s="17">
        <v>4</v>
      </c>
    </row>
    <row r="16" spans="1:13" ht="12.75">
      <c r="A16" s="14" t="s">
        <v>103</v>
      </c>
      <c r="B16" s="15">
        <f>'2012-2013'!AJ11</f>
        <v>660</v>
      </c>
      <c r="C16" s="16">
        <f>'2012-2013'!AJ12</f>
        <v>132</v>
      </c>
      <c r="D16" s="16">
        <f>'2012-2013'!AJ8</f>
        <v>11</v>
      </c>
      <c r="E16" s="16">
        <f>'2012-2013'!AJ9</f>
        <v>11</v>
      </c>
      <c r="F16" s="16">
        <f>'2012-2013'!AJ10</f>
        <v>2</v>
      </c>
      <c r="G16" s="17">
        <v>3</v>
      </c>
      <c r="H16" s="15">
        <f>'2012-2013'!AK11</f>
        <v>662</v>
      </c>
      <c r="I16" s="16">
        <f>'2012-2013'!AK12</f>
        <v>132</v>
      </c>
      <c r="J16" s="16">
        <f>'2012-2013'!AK8</f>
        <v>13</v>
      </c>
      <c r="K16" s="16">
        <f>'2012-2013'!AK9</f>
        <v>16</v>
      </c>
      <c r="L16" s="16">
        <f>'2012-2013'!AK10</f>
        <v>3</v>
      </c>
      <c r="M16" s="17">
        <v>2</v>
      </c>
    </row>
    <row r="17" spans="1:13" ht="12.75">
      <c r="A17" s="14"/>
      <c r="B17" s="15"/>
      <c r="C17" s="16"/>
      <c r="D17" s="16"/>
      <c r="E17" s="16"/>
      <c r="F17" s="16"/>
      <c r="G17" s="17"/>
      <c r="H17" s="15"/>
      <c r="I17" s="16"/>
      <c r="J17" s="16"/>
      <c r="K17" s="16"/>
      <c r="L17" s="16"/>
      <c r="M17" s="17"/>
    </row>
    <row r="18" spans="1:13" s="1" customFormat="1" ht="12.75">
      <c r="A18" s="12" t="s">
        <v>17</v>
      </c>
      <c r="B18" s="19">
        <f>SUM(B3:B16)</f>
        <v>8824</v>
      </c>
      <c r="C18" s="19">
        <f>ROUNDDOWN((B18/70),0)</f>
        <v>126</v>
      </c>
      <c r="D18" s="21">
        <f>SUM(D3:D16)</f>
        <v>143</v>
      </c>
      <c r="E18" s="21">
        <f>SUM(E3:E16)</f>
        <v>171</v>
      </c>
      <c r="F18" s="21">
        <f>SUM(F3:F16)</f>
        <v>43</v>
      </c>
      <c r="G18" s="13">
        <f>SUM(G3:G16)</f>
        <v>41</v>
      </c>
      <c r="H18" s="19">
        <f>SUM(H3:H16)</f>
        <v>8450</v>
      </c>
      <c r="I18" s="19">
        <f>ROUNDDOWN((H18/70),0)</f>
        <v>120</v>
      </c>
      <c r="J18" s="21">
        <f>SUM(J3:J16)</f>
        <v>133</v>
      </c>
      <c r="K18" s="21">
        <f>SUM(K3:K16)</f>
        <v>172</v>
      </c>
      <c r="L18" s="21">
        <f>SUM(L3:L16)</f>
        <v>54</v>
      </c>
      <c r="M18" s="13">
        <f>SUM(M3:M16)</f>
        <v>31</v>
      </c>
    </row>
    <row r="19" spans="1:13" s="1" customFormat="1" ht="12.75">
      <c r="A19" s="22"/>
      <c r="B19" s="23"/>
      <c r="C19" s="23"/>
      <c r="D19" s="24">
        <f>ROUNDDOWN((AVERAGE(D3:D16)),0)</f>
        <v>10</v>
      </c>
      <c r="E19" s="25">
        <f>ROUNDDOWN((AVERAGE(E3:E16)),0)</f>
        <v>12</v>
      </c>
      <c r="F19" s="26">
        <f>ROUNDDOWN((AVERAGE(F3:F16)),0)</f>
        <v>3</v>
      </c>
      <c r="G19" s="23"/>
      <c r="H19" s="23"/>
      <c r="I19" s="23"/>
      <c r="J19" s="24">
        <f>ROUNDDOWN((AVERAGE(J3:J16)),0)</f>
        <v>9</v>
      </c>
      <c r="K19" s="25">
        <f>ROUNDDOWN((AVERAGE(K3:K16)),0)</f>
        <v>12</v>
      </c>
      <c r="L19" s="26">
        <f>ROUNDDOWN((AVERAGE(L3:L16)),0)</f>
        <v>3</v>
      </c>
      <c r="M19" s="23"/>
    </row>
    <row r="21" spans="1:7" ht="12.75">
      <c r="A21" s="11" t="str">
        <f>IF(G18&gt;M18,"Dennis",IF(G18=M18,"Niemand","Thorsten"))</f>
        <v>Dennis</v>
      </c>
      <c r="B21" s="27" t="s">
        <v>104</v>
      </c>
      <c r="C21" s="27"/>
      <c r="D21" s="1">
        <v>10</v>
      </c>
      <c r="E21" s="20" t="s">
        <v>29</v>
      </c>
      <c r="F21" s="20"/>
      <c r="G21" s="20"/>
    </row>
    <row r="23" spans="7:13" ht="12.75">
      <c r="G23" s="29">
        <f>ROUNDDOWN((((B18+(D18*2)+E18)-(F18*3))/70),0)</f>
        <v>130</v>
      </c>
      <c r="M23" s="29">
        <f>ROUNDDOWN((((H18+(J18*2)+K18)-(L18*3))/70),0)</f>
        <v>124</v>
      </c>
    </row>
    <row r="24" spans="8:14" ht="12.75">
      <c r="H24" s="2">
        <v>130</v>
      </c>
      <c r="N24" s="2">
        <v>123</v>
      </c>
    </row>
    <row r="27" spans="1:5" ht="12.75">
      <c r="A27" s="30" t="s">
        <v>60</v>
      </c>
      <c r="B27" s="31" t="s">
        <v>61</v>
      </c>
      <c r="C27" s="31"/>
      <c r="D27" s="31"/>
      <c r="E27" s="31"/>
    </row>
    <row r="28" spans="1:2" ht="12.75">
      <c r="A28" s="32" t="s">
        <v>62</v>
      </c>
      <c r="B28" s="31" t="s">
        <v>63</v>
      </c>
    </row>
    <row r="29" spans="1:2" ht="12.75">
      <c r="A29" s="33" t="s">
        <v>64</v>
      </c>
      <c r="B29" s="31" t="s">
        <v>65</v>
      </c>
    </row>
    <row r="30" spans="1:2" ht="12.75">
      <c r="A30" s="34" t="s">
        <v>66</v>
      </c>
      <c r="B30" s="31" t="s">
        <v>67</v>
      </c>
    </row>
    <row r="31" spans="1:2" ht="12.75">
      <c r="A31" s="35" t="s">
        <v>68</v>
      </c>
      <c r="B31" s="31" t="s">
        <v>69</v>
      </c>
    </row>
    <row r="32" spans="1:2" ht="12.75">
      <c r="A32" s="36" t="s">
        <v>70</v>
      </c>
      <c r="B32" s="31" t="s">
        <v>71</v>
      </c>
    </row>
    <row r="33" spans="1:2" ht="12.75">
      <c r="A33" s="37" t="s">
        <v>72</v>
      </c>
      <c r="B33" s="31" t="s">
        <v>73</v>
      </c>
    </row>
  </sheetData>
  <sheetProtection selectLockedCells="1" selectUnlockedCells="1"/>
  <mergeCells count="4">
    <mergeCell ref="B1:G1"/>
    <mergeCell ref="H1:M1"/>
    <mergeCell ref="B21:C21"/>
    <mergeCell ref="E21:G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1"/>
  <sheetViews>
    <sheetView zoomScale="99" zoomScaleNormal="99" workbookViewId="0" topLeftCell="L1">
      <selection activeCell="R13" sqref="R13"/>
    </sheetView>
  </sheetViews>
  <sheetFormatPr defaultColWidth="11.421875" defaultRowHeight="12.75"/>
  <cols>
    <col min="1" max="1" width="11.421875" style="1" customWidth="1"/>
    <col min="2" max="24" width="16.7109375" style="2" customWidth="1"/>
    <col min="25" max="25" width="17.140625" style="2" customWidth="1"/>
    <col min="26" max="26" width="16.7109375" style="2" customWidth="1"/>
    <col min="27" max="27" width="17.140625" style="2" customWidth="1"/>
    <col min="28" max="28" width="16.7109375" style="2" customWidth="1"/>
    <col min="29" max="29" width="17.140625" style="2" customWidth="1"/>
    <col min="30" max="32" width="16.7109375" style="2" customWidth="1"/>
    <col min="33" max="37" width="17.8515625" style="0" customWidth="1"/>
    <col min="38" max="255" width="11.421875" style="2" customWidth="1"/>
  </cols>
  <sheetData>
    <row r="1" spans="2:37" s="1" customFormat="1" ht="12.75">
      <c r="B1" s="3" t="s">
        <v>105</v>
      </c>
      <c r="C1" s="3"/>
      <c r="D1" s="3" t="s">
        <v>106</v>
      </c>
      <c r="E1" s="3"/>
      <c r="F1" s="3"/>
      <c r="G1" s="3" t="s">
        <v>107</v>
      </c>
      <c r="H1" s="3"/>
      <c r="I1" s="3" t="s">
        <v>108</v>
      </c>
      <c r="J1" s="3"/>
      <c r="K1" s="3" t="s">
        <v>109</v>
      </c>
      <c r="L1" s="3"/>
      <c r="M1" s="3" t="s">
        <v>110</v>
      </c>
      <c r="N1" s="3"/>
      <c r="O1" s="3" t="s">
        <v>111</v>
      </c>
      <c r="P1" s="3"/>
      <c r="Q1" s="3"/>
      <c r="R1" s="3"/>
      <c r="S1" s="3" t="s">
        <v>112</v>
      </c>
      <c r="T1" s="3"/>
      <c r="U1" s="3" t="s">
        <v>113</v>
      </c>
      <c r="V1" s="3"/>
      <c r="W1" s="3"/>
      <c r="X1" s="3" t="s">
        <v>114</v>
      </c>
      <c r="Y1" s="3"/>
      <c r="Z1" s="3" t="s">
        <v>115</v>
      </c>
      <c r="AA1" s="3"/>
      <c r="AB1" s="3" t="s">
        <v>116</v>
      </c>
      <c r="AC1" s="3"/>
      <c r="AD1" s="3" t="s">
        <v>117</v>
      </c>
      <c r="AE1" s="3"/>
      <c r="AF1" s="3"/>
      <c r="AG1"/>
      <c r="AH1"/>
      <c r="AI1"/>
      <c r="AJ1"/>
      <c r="AK1"/>
    </row>
    <row r="2" spans="2:37" s="1" customFormat="1" ht="12.75">
      <c r="B2" s="3" t="s">
        <v>6</v>
      </c>
      <c r="C2" s="3" t="s">
        <v>7</v>
      </c>
      <c r="D2" s="3" t="s">
        <v>118</v>
      </c>
      <c r="E2" s="3" t="s">
        <v>6</v>
      </c>
      <c r="F2" s="3" t="s">
        <v>7</v>
      </c>
      <c r="G2" s="3" t="s">
        <v>6</v>
      </c>
      <c r="H2" s="3" t="s">
        <v>7</v>
      </c>
      <c r="I2" s="3" t="s">
        <v>6</v>
      </c>
      <c r="J2" s="3" t="s">
        <v>7</v>
      </c>
      <c r="K2" s="3" t="s">
        <v>6</v>
      </c>
      <c r="L2" s="3" t="s">
        <v>7</v>
      </c>
      <c r="M2" s="3" t="s">
        <v>6</v>
      </c>
      <c r="N2" s="3" t="s">
        <v>7</v>
      </c>
      <c r="O2" s="3" t="s">
        <v>44</v>
      </c>
      <c r="P2" s="3" t="s">
        <v>118</v>
      </c>
      <c r="Q2" s="3" t="s">
        <v>7</v>
      </c>
      <c r="R2" s="3" t="s">
        <v>6</v>
      </c>
      <c r="S2" s="3" t="s">
        <v>6</v>
      </c>
      <c r="T2" s="3" t="s">
        <v>7</v>
      </c>
      <c r="U2" s="3" t="s">
        <v>118</v>
      </c>
      <c r="V2" s="3" t="s">
        <v>6</v>
      </c>
      <c r="W2" s="3" t="s">
        <v>7</v>
      </c>
      <c r="X2" s="3" t="s">
        <v>6</v>
      </c>
      <c r="Y2" s="3" t="s">
        <v>7</v>
      </c>
      <c r="Z2" s="3" t="s">
        <v>6</v>
      </c>
      <c r="AA2" s="3" t="s">
        <v>7</v>
      </c>
      <c r="AB2" s="3" t="s">
        <v>6</v>
      </c>
      <c r="AC2" s="3" t="s">
        <v>7</v>
      </c>
      <c r="AD2" s="3" t="s">
        <v>118</v>
      </c>
      <c r="AE2" s="3" t="s">
        <v>6</v>
      </c>
      <c r="AF2" s="3" t="s">
        <v>7</v>
      </c>
      <c r="AG2"/>
      <c r="AH2"/>
      <c r="AI2"/>
      <c r="AJ2"/>
      <c r="AK2"/>
    </row>
    <row r="3" spans="1:32" ht="12.75">
      <c r="A3" s="4" t="s">
        <v>8</v>
      </c>
      <c r="B3" s="5">
        <v>114</v>
      </c>
      <c r="C3" s="5">
        <v>114</v>
      </c>
      <c r="D3" s="5">
        <v>86</v>
      </c>
      <c r="E3" s="5">
        <v>123</v>
      </c>
      <c r="F3" s="5">
        <v>96</v>
      </c>
      <c r="G3" s="5">
        <v>165</v>
      </c>
      <c r="H3" s="5">
        <v>128</v>
      </c>
      <c r="I3" s="5">
        <v>190</v>
      </c>
      <c r="J3" s="5">
        <v>77</v>
      </c>
      <c r="K3" s="5">
        <v>134</v>
      </c>
      <c r="L3" s="5">
        <v>124</v>
      </c>
      <c r="M3" s="5">
        <v>122</v>
      </c>
      <c r="N3" s="5">
        <v>116</v>
      </c>
      <c r="O3" s="5">
        <v>131</v>
      </c>
      <c r="P3" s="5">
        <v>129</v>
      </c>
      <c r="Q3" s="5">
        <v>102</v>
      </c>
      <c r="R3" s="5">
        <v>115</v>
      </c>
      <c r="S3" s="5">
        <v>151</v>
      </c>
      <c r="T3" s="5">
        <v>107</v>
      </c>
      <c r="U3" s="5">
        <v>67</v>
      </c>
      <c r="V3" s="5">
        <v>109</v>
      </c>
      <c r="W3" s="5">
        <v>177</v>
      </c>
      <c r="X3" s="5">
        <v>109</v>
      </c>
      <c r="Y3" s="5">
        <v>136</v>
      </c>
      <c r="Z3" s="5">
        <v>134</v>
      </c>
      <c r="AA3" s="5">
        <v>125</v>
      </c>
      <c r="AB3" s="5">
        <v>139</v>
      </c>
      <c r="AC3" s="5">
        <v>146</v>
      </c>
      <c r="AD3" s="5">
        <v>168</v>
      </c>
      <c r="AE3" s="5">
        <v>182</v>
      </c>
      <c r="AF3" s="5">
        <v>129</v>
      </c>
    </row>
    <row r="4" spans="1:32" ht="12.75">
      <c r="A4" s="6" t="s">
        <v>9</v>
      </c>
      <c r="B4" s="5">
        <v>126</v>
      </c>
      <c r="C4" s="5">
        <v>120</v>
      </c>
      <c r="D4" s="5">
        <v>63</v>
      </c>
      <c r="E4" s="5">
        <v>126</v>
      </c>
      <c r="F4" s="5">
        <v>110</v>
      </c>
      <c r="G4" s="5">
        <v>129</v>
      </c>
      <c r="H4" s="5">
        <v>122</v>
      </c>
      <c r="I4" s="5">
        <v>143</v>
      </c>
      <c r="J4" s="5">
        <v>149</v>
      </c>
      <c r="K4" s="5">
        <v>158</v>
      </c>
      <c r="L4" s="5">
        <v>144</v>
      </c>
      <c r="M4" s="5">
        <v>175</v>
      </c>
      <c r="N4" s="5">
        <v>118</v>
      </c>
      <c r="O4" s="5">
        <v>90</v>
      </c>
      <c r="P4" s="5">
        <v>124</v>
      </c>
      <c r="Q4" s="5">
        <v>120</v>
      </c>
      <c r="R4" s="5">
        <v>111</v>
      </c>
      <c r="S4" s="5">
        <v>171</v>
      </c>
      <c r="T4" s="5">
        <v>121</v>
      </c>
      <c r="U4" s="5">
        <v>121</v>
      </c>
      <c r="V4" s="5">
        <v>103</v>
      </c>
      <c r="W4" s="5">
        <v>137</v>
      </c>
      <c r="X4" s="5">
        <v>130</v>
      </c>
      <c r="Y4" s="5">
        <v>132</v>
      </c>
      <c r="Z4" s="5">
        <v>145</v>
      </c>
      <c r="AA4" s="5">
        <v>107</v>
      </c>
      <c r="AB4" s="5">
        <v>118</v>
      </c>
      <c r="AC4" s="5">
        <v>126</v>
      </c>
      <c r="AD4" s="5">
        <v>122</v>
      </c>
      <c r="AE4" s="5">
        <v>111</v>
      </c>
      <c r="AF4" s="5">
        <v>89</v>
      </c>
    </row>
    <row r="5" spans="1:32" ht="12.75">
      <c r="A5" s="6" t="s">
        <v>10</v>
      </c>
      <c r="B5" s="5">
        <v>134</v>
      </c>
      <c r="C5" s="5">
        <v>121</v>
      </c>
      <c r="D5" s="5">
        <v>92</v>
      </c>
      <c r="E5" s="5">
        <v>111</v>
      </c>
      <c r="F5" s="5">
        <v>128</v>
      </c>
      <c r="G5" s="5">
        <v>162</v>
      </c>
      <c r="H5" s="5">
        <v>117</v>
      </c>
      <c r="I5" s="5">
        <v>103</v>
      </c>
      <c r="J5" s="5">
        <v>141</v>
      </c>
      <c r="K5" s="5">
        <v>140</v>
      </c>
      <c r="L5" s="5">
        <v>171</v>
      </c>
      <c r="M5" s="5">
        <v>127</v>
      </c>
      <c r="N5" s="5">
        <v>159</v>
      </c>
      <c r="O5" s="5">
        <v>98</v>
      </c>
      <c r="P5" s="5">
        <v>74</v>
      </c>
      <c r="Q5" s="5">
        <v>148</v>
      </c>
      <c r="R5" s="5">
        <v>174</v>
      </c>
      <c r="S5" s="5">
        <v>138</v>
      </c>
      <c r="T5" s="5">
        <v>150</v>
      </c>
      <c r="U5" s="5">
        <v>95</v>
      </c>
      <c r="V5" s="5">
        <v>121</v>
      </c>
      <c r="W5" s="5">
        <v>119</v>
      </c>
      <c r="X5" s="5">
        <v>133</v>
      </c>
      <c r="Y5" s="5">
        <v>129</v>
      </c>
      <c r="Z5" s="5">
        <v>146</v>
      </c>
      <c r="AA5" s="5">
        <v>113</v>
      </c>
      <c r="AB5" s="5">
        <v>145</v>
      </c>
      <c r="AC5" s="5">
        <v>153</v>
      </c>
      <c r="AD5" s="5">
        <v>92</v>
      </c>
      <c r="AE5" s="5">
        <v>125</v>
      </c>
      <c r="AF5" s="5">
        <v>107</v>
      </c>
    </row>
    <row r="6" spans="1:32" ht="12.75">
      <c r="A6" s="6" t="s">
        <v>11</v>
      </c>
      <c r="B6" s="5">
        <v>113</v>
      </c>
      <c r="C6" s="5">
        <v>137</v>
      </c>
      <c r="D6" s="5">
        <v>110</v>
      </c>
      <c r="E6" s="5">
        <v>109</v>
      </c>
      <c r="F6" s="5">
        <v>134</v>
      </c>
      <c r="G6" s="5">
        <v>112</v>
      </c>
      <c r="H6" s="5">
        <v>142</v>
      </c>
      <c r="I6" s="5">
        <v>118</v>
      </c>
      <c r="J6" s="5">
        <v>159</v>
      </c>
      <c r="K6" s="5">
        <v>121</v>
      </c>
      <c r="L6" s="5">
        <v>165</v>
      </c>
      <c r="M6" s="5">
        <v>126</v>
      </c>
      <c r="N6" s="5">
        <v>102</v>
      </c>
      <c r="O6" s="5">
        <v>131</v>
      </c>
      <c r="P6" s="5">
        <v>97</v>
      </c>
      <c r="Q6" s="5">
        <v>96</v>
      </c>
      <c r="R6" s="5">
        <v>123</v>
      </c>
      <c r="S6" s="5">
        <v>145</v>
      </c>
      <c r="T6" s="5">
        <v>130</v>
      </c>
      <c r="U6" s="5">
        <v>86</v>
      </c>
      <c r="V6" s="5">
        <v>148</v>
      </c>
      <c r="W6" s="5">
        <v>141</v>
      </c>
      <c r="X6" s="5">
        <v>148</v>
      </c>
      <c r="Y6" s="5">
        <v>141</v>
      </c>
      <c r="Z6" s="5">
        <v>199</v>
      </c>
      <c r="AA6" s="5">
        <v>142</v>
      </c>
      <c r="AB6" s="5">
        <v>100</v>
      </c>
      <c r="AC6" s="5">
        <v>101</v>
      </c>
      <c r="AD6" s="5">
        <v>101</v>
      </c>
      <c r="AE6" s="5">
        <v>127</v>
      </c>
      <c r="AF6" s="5">
        <v>97</v>
      </c>
    </row>
    <row r="7" spans="1:32" ht="12.75">
      <c r="A7" s="6" t="s">
        <v>12</v>
      </c>
      <c r="B7" s="5">
        <v>107</v>
      </c>
      <c r="C7" s="5">
        <v>125</v>
      </c>
      <c r="D7" s="5">
        <v>77</v>
      </c>
      <c r="E7" s="5">
        <v>96</v>
      </c>
      <c r="F7" s="5">
        <v>122</v>
      </c>
      <c r="G7" s="5">
        <v>124</v>
      </c>
      <c r="H7" s="5">
        <v>120</v>
      </c>
      <c r="I7" s="5">
        <v>113</v>
      </c>
      <c r="J7" s="5">
        <v>155</v>
      </c>
      <c r="K7" s="5">
        <v>144</v>
      </c>
      <c r="L7" s="5">
        <v>158</v>
      </c>
      <c r="M7" s="5">
        <v>154</v>
      </c>
      <c r="N7" s="5">
        <v>136</v>
      </c>
      <c r="O7" s="5">
        <v>102</v>
      </c>
      <c r="P7" s="5">
        <v>93</v>
      </c>
      <c r="Q7" s="5">
        <v>146</v>
      </c>
      <c r="R7" s="5">
        <v>135</v>
      </c>
      <c r="S7" s="5">
        <v>155</v>
      </c>
      <c r="T7" s="5">
        <v>145</v>
      </c>
      <c r="U7" s="5">
        <v>136</v>
      </c>
      <c r="V7" s="5">
        <v>148</v>
      </c>
      <c r="W7" s="5">
        <v>136</v>
      </c>
      <c r="X7" s="5">
        <v>159</v>
      </c>
      <c r="Y7" s="5">
        <v>102</v>
      </c>
      <c r="Z7" s="5">
        <v>126</v>
      </c>
      <c r="AA7" s="5">
        <v>171</v>
      </c>
      <c r="AB7" s="5">
        <v>172</v>
      </c>
      <c r="AC7" s="5">
        <v>128</v>
      </c>
      <c r="AD7" s="5">
        <v>123</v>
      </c>
      <c r="AE7" s="5">
        <v>126</v>
      </c>
      <c r="AF7" s="5">
        <v>117</v>
      </c>
    </row>
    <row r="8" spans="1:32" ht="12.75">
      <c r="A8" s="4" t="s">
        <v>14</v>
      </c>
      <c r="B8" s="7">
        <v>8</v>
      </c>
      <c r="C8" s="7">
        <v>12</v>
      </c>
      <c r="D8" s="7">
        <v>3</v>
      </c>
      <c r="E8" s="7">
        <v>8</v>
      </c>
      <c r="F8" s="7">
        <v>7</v>
      </c>
      <c r="G8" s="7">
        <v>7</v>
      </c>
      <c r="H8" s="7">
        <v>11</v>
      </c>
      <c r="I8" s="7">
        <v>10</v>
      </c>
      <c r="J8" s="7">
        <v>11</v>
      </c>
      <c r="K8" s="7">
        <v>12</v>
      </c>
      <c r="L8" s="7">
        <v>14</v>
      </c>
      <c r="M8" s="7">
        <v>11</v>
      </c>
      <c r="N8" s="7">
        <v>12</v>
      </c>
      <c r="O8" s="7">
        <v>7</v>
      </c>
      <c r="P8" s="7">
        <v>7</v>
      </c>
      <c r="Q8" s="7">
        <v>11</v>
      </c>
      <c r="R8" s="7">
        <v>13</v>
      </c>
      <c r="S8" s="7">
        <v>15</v>
      </c>
      <c r="T8" s="7">
        <v>13</v>
      </c>
      <c r="U8" s="7">
        <v>8</v>
      </c>
      <c r="V8" s="7">
        <v>9</v>
      </c>
      <c r="W8" s="7">
        <v>17</v>
      </c>
      <c r="X8" s="7">
        <v>11</v>
      </c>
      <c r="Y8" s="7">
        <v>11</v>
      </c>
      <c r="Z8" s="7">
        <v>9</v>
      </c>
      <c r="AA8" s="7">
        <v>13</v>
      </c>
      <c r="AB8" s="7">
        <v>11</v>
      </c>
      <c r="AC8" s="7">
        <v>7</v>
      </c>
      <c r="AD8" s="7">
        <v>9</v>
      </c>
      <c r="AE8" s="7">
        <v>13</v>
      </c>
      <c r="AF8" s="7">
        <v>6</v>
      </c>
    </row>
    <row r="9" spans="1:32" ht="12.75">
      <c r="A9" s="6" t="s">
        <v>15</v>
      </c>
      <c r="B9" s="5">
        <v>12</v>
      </c>
      <c r="C9" s="5">
        <v>11</v>
      </c>
      <c r="D9" s="5">
        <v>7</v>
      </c>
      <c r="E9" s="5">
        <v>13</v>
      </c>
      <c r="F9" s="5">
        <v>12</v>
      </c>
      <c r="G9" s="5">
        <v>23</v>
      </c>
      <c r="H9" s="5">
        <v>12</v>
      </c>
      <c r="I9" s="5">
        <v>16</v>
      </c>
      <c r="J9" s="5">
        <v>18</v>
      </c>
      <c r="K9" s="5">
        <v>16</v>
      </c>
      <c r="L9" s="5">
        <v>18</v>
      </c>
      <c r="M9" s="5">
        <v>16</v>
      </c>
      <c r="N9" s="5">
        <v>9</v>
      </c>
      <c r="O9" s="5">
        <v>8</v>
      </c>
      <c r="P9" s="5">
        <v>9</v>
      </c>
      <c r="Q9" s="5">
        <v>10</v>
      </c>
      <c r="R9" s="5">
        <v>11</v>
      </c>
      <c r="S9" s="5">
        <v>17</v>
      </c>
      <c r="T9" s="5">
        <v>13</v>
      </c>
      <c r="U9" s="5">
        <v>8</v>
      </c>
      <c r="V9" s="5">
        <v>12</v>
      </c>
      <c r="W9" s="5">
        <v>15</v>
      </c>
      <c r="X9" s="5">
        <v>15</v>
      </c>
      <c r="Y9" s="5">
        <v>13</v>
      </c>
      <c r="Z9" s="5">
        <v>22</v>
      </c>
      <c r="AA9" s="5">
        <v>13</v>
      </c>
      <c r="AB9" s="5">
        <v>17</v>
      </c>
      <c r="AC9" s="5">
        <v>19</v>
      </c>
      <c r="AD9" s="5">
        <v>14</v>
      </c>
      <c r="AE9" s="5">
        <v>9</v>
      </c>
      <c r="AF9" s="5">
        <v>10</v>
      </c>
    </row>
    <row r="10" spans="1:32" ht="12.75">
      <c r="A10" s="8" t="s">
        <v>16</v>
      </c>
      <c r="B10" s="9">
        <v>5</v>
      </c>
      <c r="C10" s="9">
        <v>3</v>
      </c>
      <c r="D10" s="9">
        <v>13</v>
      </c>
      <c r="E10" s="9">
        <v>6</v>
      </c>
      <c r="F10" s="9">
        <v>5</v>
      </c>
      <c r="G10" s="9">
        <v>2</v>
      </c>
      <c r="H10" s="9">
        <v>1</v>
      </c>
      <c r="I10" s="9">
        <v>3</v>
      </c>
      <c r="J10" s="9">
        <v>1</v>
      </c>
      <c r="K10" s="9">
        <v>4</v>
      </c>
      <c r="L10" s="9">
        <v>4</v>
      </c>
      <c r="M10" s="9">
        <v>1</v>
      </c>
      <c r="N10" s="9">
        <v>1</v>
      </c>
      <c r="O10" s="9">
        <v>3</v>
      </c>
      <c r="P10" s="9">
        <v>14</v>
      </c>
      <c r="Q10" s="9">
        <v>5</v>
      </c>
      <c r="R10" s="9">
        <v>6</v>
      </c>
      <c r="S10" s="9">
        <v>0</v>
      </c>
      <c r="T10" s="9">
        <v>5</v>
      </c>
      <c r="U10" s="9">
        <v>14</v>
      </c>
      <c r="V10" s="9">
        <v>0</v>
      </c>
      <c r="W10" s="9">
        <v>1</v>
      </c>
      <c r="X10" s="9">
        <v>3</v>
      </c>
      <c r="Y10" s="9">
        <v>2</v>
      </c>
      <c r="Z10" s="9">
        <v>2</v>
      </c>
      <c r="AA10" s="9">
        <v>3</v>
      </c>
      <c r="AB10" s="9">
        <v>0</v>
      </c>
      <c r="AC10" s="9">
        <v>2</v>
      </c>
      <c r="AD10" s="9">
        <v>8</v>
      </c>
      <c r="AE10" s="9">
        <v>4</v>
      </c>
      <c r="AF10" s="9">
        <v>5</v>
      </c>
    </row>
    <row r="11" spans="1:32" ht="12.75">
      <c r="A11" s="6" t="s">
        <v>17</v>
      </c>
      <c r="B11" s="5">
        <f>SUM(B3:B7)</f>
        <v>594</v>
      </c>
      <c r="C11" s="5">
        <f>SUM(C3:C7)</f>
        <v>617</v>
      </c>
      <c r="D11" s="5">
        <f>SUM(D3:D7)</f>
        <v>428</v>
      </c>
      <c r="E11" s="5">
        <f>SUM(E3:E7)</f>
        <v>565</v>
      </c>
      <c r="F11" s="5">
        <f>SUM(F3:F7)</f>
        <v>590</v>
      </c>
      <c r="G11" s="5">
        <f>SUM(G3:G7)</f>
        <v>692</v>
      </c>
      <c r="H11" s="5">
        <f>SUM(H3:H7)</f>
        <v>629</v>
      </c>
      <c r="I11" s="5">
        <f>SUM(I3:I7)</f>
        <v>667</v>
      </c>
      <c r="J11" s="5">
        <f>SUM(J3:J7)</f>
        <v>681</v>
      </c>
      <c r="K11" s="5">
        <f>SUM(K3:K7)</f>
        <v>697</v>
      </c>
      <c r="L11" s="5">
        <f>SUM(L3:L7)</f>
        <v>762</v>
      </c>
      <c r="M11" s="5">
        <f>SUM(M3:M7)</f>
        <v>704</v>
      </c>
      <c r="N11" s="5">
        <f>SUM(N3:N7)</f>
        <v>631</v>
      </c>
      <c r="O11" s="5">
        <f>SUM(O3:O7)</f>
        <v>552</v>
      </c>
      <c r="P11" s="5">
        <f>SUM(P3:P7)</f>
        <v>517</v>
      </c>
      <c r="Q11" s="5">
        <f>SUM(Q3:Q7)</f>
        <v>612</v>
      </c>
      <c r="R11" s="5">
        <f>SUM(R3:R7)</f>
        <v>658</v>
      </c>
      <c r="S11" s="5">
        <f>SUM(S3:S7)</f>
        <v>760</v>
      </c>
      <c r="T11" s="5">
        <f>SUM(T3:T7)</f>
        <v>653</v>
      </c>
      <c r="U11" s="5">
        <f>SUM(U3:U7)</f>
        <v>505</v>
      </c>
      <c r="V11" s="5">
        <f>SUM(V3:V7)</f>
        <v>629</v>
      </c>
      <c r="W11" s="5">
        <f>SUM(W3:W7)</f>
        <v>710</v>
      </c>
      <c r="X11" s="5">
        <f>SUM(X3:X7)</f>
        <v>679</v>
      </c>
      <c r="Y11" s="5">
        <f>SUM(Y3:Y7)</f>
        <v>640</v>
      </c>
      <c r="Z11" s="5">
        <f>SUM(Z3:Z7)</f>
        <v>750</v>
      </c>
      <c r="AA11" s="5">
        <f>SUM(AA3:AA7)</f>
        <v>658</v>
      </c>
      <c r="AB11" s="5">
        <f>SUM(AB3:AB7)</f>
        <v>674</v>
      </c>
      <c r="AC11" s="5">
        <f>SUM(AC3:AC7)</f>
        <v>654</v>
      </c>
      <c r="AD11" s="5">
        <f>SUM(AD3:AD7)</f>
        <v>606</v>
      </c>
      <c r="AE11" s="5">
        <f>SUM(AE3:AE7)</f>
        <v>671</v>
      </c>
      <c r="AF11" s="5">
        <f>SUM(AF3:AF7)</f>
        <v>539</v>
      </c>
    </row>
    <row r="12" spans="1:32" ht="12.75">
      <c r="A12" s="8" t="s">
        <v>18</v>
      </c>
      <c r="B12" s="9">
        <f>ROUNDDOWN((SUM(B3:B7)/5),0)</f>
        <v>118</v>
      </c>
      <c r="C12" s="9">
        <f>ROUNDDOWN((SUM(C3:C7)/5),0)</f>
        <v>123</v>
      </c>
      <c r="D12" s="9">
        <f>ROUNDDOWN((SUM(D3:D7)/5),0)</f>
        <v>85</v>
      </c>
      <c r="E12" s="9">
        <f>ROUNDDOWN((SUM(E3:E7)/5),0)</f>
        <v>113</v>
      </c>
      <c r="F12" s="9">
        <f>ROUNDDOWN((SUM(F3:F7)/5),0)</f>
        <v>118</v>
      </c>
      <c r="G12" s="9">
        <f>ROUNDDOWN((SUM(G3:G7)/5),0)</f>
        <v>138</v>
      </c>
      <c r="H12" s="9">
        <f>ROUNDDOWN((SUM(H3:H7)/5),0)</f>
        <v>125</v>
      </c>
      <c r="I12" s="9">
        <f>ROUNDDOWN((SUM(I3:I7)/5),0)</f>
        <v>133</v>
      </c>
      <c r="J12" s="9">
        <f>ROUNDDOWN((SUM(J3:J7)/5),0)</f>
        <v>136</v>
      </c>
      <c r="K12" s="9">
        <f>ROUNDDOWN((SUM(K3:K7)/5),0)</f>
        <v>139</v>
      </c>
      <c r="L12" s="9">
        <f>ROUNDDOWN((SUM(L3:L7)/5),0)</f>
        <v>152</v>
      </c>
      <c r="M12" s="9">
        <f>ROUNDDOWN((SUM(M3:M7)/5),0)</f>
        <v>140</v>
      </c>
      <c r="N12" s="9">
        <f>ROUNDDOWN((SUM(N3:N7)/5),0)</f>
        <v>126</v>
      </c>
      <c r="O12" s="9">
        <f>ROUNDDOWN((SUM(O3:O7)/5),0)</f>
        <v>110</v>
      </c>
      <c r="P12" s="9">
        <f>ROUNDDOWN((SUM(P3:P7)/5),0)</f>
        <v>103</v>
      </c>
      <c r="Q12" s="9">
        <f>ROUNDDOWN((SUM(Q3:Q7)/5),0)</f>
        <v>122</v>
      </c>
      <c r="R12" s="9">
        <f>ROUNDDOWN((SUM(R3:R7)/5),0)</f>
        <v>131</v>
      </c>
      <c r="S12" s="9">
        <f>ROUNDDOWN((SUM(S3:S7)/5),0)</f>
        <v>152</v>
      </c>
      <c r="T12" s="9">
        <f>ROUNDDOWN((SUM(T3:T7)/5),0)</f>
        <v>130</v>
      </c>
      <c r="U12" s="9">
        <f>ROUNDDOWN((SUM(U3:U7)/5),0)</f>
        <v>101</v>
      </c>
      <c r="V12" s="9">
        <f>ROUNDDOWN((SUM(V3:V7)/5),0)</f>
        <v>125</v>
      </c>
      <c r="W12" s="9">
        <f>ROUNDDOWN((SUM(W3:W7)/5),0)</f>
        <v>142</v>
      </c>
      <c r="X12" s="9">
        <f>ROUNDDOWN((SUM(X3:X7)/5),0)</f>
        <v>135</v>
      </c>
      <c r="Y12" s="9">
        <f>ROUNDDOWN((SUM(Y3:Y7)/5),0)</f>
        <v>128</v>
      </c>
      <c r="Z12" s="9">
        <f>ROUNDDOWN((SUM(Z3:Z7)/5),0)</f>
        <v>150</v>
      </c>
      <c r="AA12" s="9">
        <f>ROUNDDOWN((SUM(AA3:AA7)/5),0)</f>
        <v>131</v>
      </c>
      <c r="AB12" s="9">
        <f>ROUNDDOWN((SUM(AB3:AB7)/5),0)</f>
        <v>134</v>
      </c>
      <c r="AC12" s="9">
        <f>ROUNDDOWN((SUM(AC3:AC7)/5),0)</f>
        <v>130</v>
      </c>
      <c r="AD12" s="9">
        <f>ROUNDDOWN((SUM(AD3:AD7)/5),0)</f>
        <v>121</v>
      </c>
      <c r="AE12" s="9">
        <f>ROUNDDOWN((SUM(AE3:AE7)/5),0)</f>
        <v>134</v>
      </c>
      <c r="AF12" s="9">
        <f>ROUNDDOWN((SUM(AF3:AF7)/5),0)</f>
        <v>107</v>
      </c>
    </row>
    <row r="13" spans="1:32" ht="12.75">
      <c r="A13" s="8" t="s">
        <v>119</v>
      </c>
      <c r="B13" s="42">
        <f>ROUNDDOWN((((B11+(B8*2)+B9)-(B10*3))/5),0)</f>
        <v>121</v>
      </c>
      <c r="C13" s="42">
        <f>ROUNDDOWN((((C11+(C8*2)+C9)-(C10*3))/5),0)</f>
        <v>128</v>
      </c>
      <c r="D13" s="43">
        <f>ROUNDDOWN((((D11+(D8*2)+D9)-(D10*3))/5),0)</f>
        <v>80</v>
      </c>
      <c r="E13" s="44">
        <f>ROUNDDOWN((((E11+(E8*2)+E9)-(E10*3))/5),0)</f>
        <v>115</v>
      </c>
      <c r="F13" s="42">
        <f>ROUNDDOWN((((F11+(F8*2)+F9)-(F10*3))/5),0)</f>
        <v>120</v>
      </c>
      <c r="G13" s="45">
        <f>ROUNDDOWN((((G11+(G8*2)+G9)-(G10*3))/5),0)</f>
        <v>144</v>
      </c>
      <c r="H13" s="42">
        <f>ROUNDDOWN((((H11+(H8*2)+H9)-(H10*3))/5),0)</f>
        <v>132</v>
      </c>
      <c r="I13" s="42">
        <f>ROUNDDOWN((((I11+(I8*2)+I9)-(I10*3))/5),0)</f>
        <v>138</v>
      </c>
      <c r="J13" s="45">
        <f>ROUNDDOWN((((J11+(J8*2)+J9)-(J10*3))/5),0)</f>
        <v>143</v>
      </c>
      <c r="K13" s="45">
        <f>ROUNDDOWN((((K11+(K8*2)+K9)-(K10*3))/5),0)</f>
        <v>145</v>
      </c>
      <c r="L13" s="45">
        <f>ROUNDDOWN((((L11+(L8*2)+L9)-(L10*3))/5),0)</f>
        <v>159</v>
      </c>
      <c r="M13" s="45">
        <f>ROUNDDOWN((((M11+(M8*2)+M9)-(M10*3))/5),0)</f>
        <v>147</v>
      </c>
      <c r="N13" s="42">
        <f>ROUNDDOWN((((N11+(N8*2)+N9)-(N10*3))/5),0)</f>
        <v>132</v>
      </c>
      <c r="O13" s="46">
        <f>ROUNDDOWN((((O11+(O8*2)+O9)-(O10*3))/5),0)</f>
        <v>113</v>
      </c>
      <c r="P13" s="43">
        <f>ROUNDDOWN((((P11+(P8*2)+P9)-(P10*3))/5),0)</f>
        <v>99</v>
      </c>
      <c r="Q13" s="42">
        <f>ROUNDDOWN((((Q11+(Q8*2)+Q9)-(Q10*3))/5),0)</f>
        <v>125</v>
      </c>
      <c r="R13" s="42">
        <f>ROUNDDOWN((((R11+(R8*2)+R9)-(R10*3))/5),0)</f>
        <v>135</v>
      </c>
      <c r="S13" s="47">
        <f>ROUNDDOWN((((S11+(S8*2)+S9)-(S10*3))/5),0)</f>
        <v>161</v>
      </c>
      <c r="T13" s="42">
        <f>ROUNDDOWN((((T11+(T8*2)+T9)-(T10*3))/5),0)</f>
        <v>135</v>
      </c>
      <c r="U13" s="43">
        <f>ROUNDDOWN((((U11+(U8*2)+U9)-(U10*3))/5),0)</f>
        <v>97</v>
      </c>
      <c r="V13" s="42">
        <f>ROUNDDOWN((((V11+(V8*2)+V9)-(V10*3))/5),0)</f>
        <v>131</v>
      </c>
      <c r="W13" s="45">
        <f>ROUNDDOWN((((W11+(W8*2)+W9)-(W10*3))/5),0)</f>
        <v>151</v>
      </c>
      <c r="X13" s="48">
        <f>ROUNDDOWN((((X11+(X8*2)+X9)-(X10*3))/5),0)</f>
        <v>141</v>
      </c>
      <c r="Y13" s="42">
        <f>ROUNDDOWN((((Y11+(Y8*2)+Y9)-(Y10*3))/5),0)</f>
        <v>133</v>
      </c>
      <c r="Z13" s="48">
        <f>ROUNDDOWN((((Z11+(Z8*2)+Z9)-(Z10*3))/5),0)</f>
        <v>156</v>
      </c>
      <c r="AA13" s="42">
        <f>ROUNDDOWN((((AA11+(AA8*2)+AA9)-(AA10*3))/5),0)</f>
        <v>137</v>
      </c>
      <c r="AB13" s="48">
        <f>ROUNDDOWN((((AB11+(AB8*2)+AB9)-(AB10*3))/5),0)</f>
        <v>142</v>
      </c>
      <c r="AC13" s="42">
        <f>ROUNDDOWN((((AC11+(AC8*2)+AC9)-(AC10*3))/5),0)</f>
        <v>136</v>
      </c>
      <c r="AD13" s="42">
        <f>ROUNDDOWN((((AD11+(AD8*2)+AD9)-(AD10*3))/5),0)</f>
        <v>122</v>
      </c>
      <c r="AE13" s="42">
        <f>ROUNDDOWN((((AE11+(AE8*2)+AE9)-(AE10*3))/5),0)</f>
        <v>138</v>
      </c>
      <c r="AF13" s="49">
        <f>ROUNDDOWN((((AF11+(AF8*2)+AF9)-(AF10*3))/5),0)</f>
        <v>109</v>
      </c>
    </row>
    <row r="15" spans="1:29" s="2" customFormat="1" ht="12.75">
      <c r="A15" s="30" t="s">
        <v>60</v>
      </c>
      <c r="B15" s="31" t="s">
        <v>61</v>
      </c>
      <c r="C15" s="31"/>
      <c r="G15" s="31"/>
      <c r="H15" s="31"/>
      <c r="I15" s="31"/>
      <c r="J15" s="31"/>
      <c r="K15" s="31"/>
      <c r="L15" s="31"/>
      <c r="M15" s="31"/>
      <c r="N15" s="31"/>
      <c r="S15" s="31"/>
      <c r="T15" s="31"/>
      <c r="X15" s="31"/>
      <c r="Y15" s="31"/>
      <c r="Z15" s="31"/>
      <c r="AA15" s="31"/>
      <c r="AB15" s="31"/>
      <c r="AC15" s="31"/>
    </row>
    <row r="16" spans="1:28" s="2" customFormat="1" ht="12.75">
      <c r="A16" s="50" t="s">
        <v>62</v>
      </c>
      <c r="B16" s="31" t="s">
        <v>63</v>
      </c>
      <c r="G16" s="31"/>
      <c r="I16" s="31"/>
      <c r="K16" s="31"/>
      <c r="M16" s="31"/>
      <c r="S16" s="31"/>
      <c r="X16" s="31"/>
      <c r="Z16" s="31"/>
      <c r="AB16" s="31"/>
    </row>
    <row r="17" spans="1:28" s="2" customFormat="1" ht="12.75">
      <c r="A17" s="33" t="s">
        <v>64</v>
      </c>
      <c r="B17" s="31" t="s">
        <v>65</v>
      </c>
      <c r="G17" s="31"/>
      <c r="I17" s="31"/>
      <c r="K17" s="31"/>
      <c r="M17" s="31"/>
      <c r="S17" s="31"/>
      <c r="X17" s="31"/>
      <c r="Z17" s="31"/>
      <c r="AB17" s="31"/>
    </row>
    <row r="18" spans="1:32" s="2" customFormat="1" ht="12.75">
      <c r="A18" s="34" t="s">
        <v>66</v>
      </c>
      <c r="B18" s="31" t="s">
        <v>67</v>
      </c>
      <c r="F18" s="2" t="s">
        <v>19</v>
      </c>
      <c r="G18" s="31"/>
      <c r="I18" s="31"/>
      <c r="K18" s="31"/>
      <c r="M18" s="31"/>
      <c r="P18" s="2" t="s">
        <v>19</v>
      </c>
      <c r="R18" s="2" t="s">
        <v>19</v>
      </c>
      <c r="S18"/>
      <c r="W18" s="2" t="s">
        <v>19</v>
      </c>
      <c r="X18"/>
      <c r="Z18"/>
      <c r="AB18"/>
      <c r="AF18" s="2" t="s">
        <v>19</v>
      </c>
    </row>
    <row r="19" spans="1:28" s="2" customFormat="1" ht="12.75">
      <c r="A19" s="35" t="s">
        <v>68</v>
      </c>
      <c r="B19" s="31" t="s">
        <v>69</v>
      </c>
      <c r="G19" s="31"/>
      <c r="I19" s="31"/>
      <c r="K19" s="31"/>
      <c r="M19" s="31"/>
      <c r="S19" s="31"/>
      <c r="X19" s="31"/>
      <c r="Z19" s="31"/>
      <c r="AB19" s="31"/>
    </row>
    <row r="20" spans="1:28" s="2" customFormat="1" ht="12.75">
      <c r="A20" s="36" t="s">
        <v>70</v>
      </c>
      <c r="B20" s="31" t="s">
        <v>71</v>
      </c>
      <c r="G20" s="31"/>
      <c r="I20" s="31"/>
      <c r="K20" s="31"/>
      <c r="M20" s="31"/>
      <c r="S20" s="31"/>
      <c r="X20" s="31"/>
      <c r="Z20" s="31"/>
      <c r="AB20" s="31"/>
    </row>
    <row r="21" spans="1:28" s="2" customFormat="1" ht="12.75">
      <c r="A21" s="37" t="s">
        <v>72</v>
      </c>
      <c r="B21" s="31" t="s">
        <v>73</v>
      </c>
      <c r="G21" s="31"/>
      <c r="I21" s="31"/>
      <c r="K21" s="31"/>
      <c r="M21" s="31"/>
      <c r="S21" s="31"/>
      <c r="X21" s="31"/>
      <c r="Z21" s="31"/>
      <c r="AB21" s="31"/>
    </row>
  </sheetData>
  <sheetProtection selectLockedCells="1" selectUnlockedCells="1"/>
  <mergeCells count="13">
    <mergeCell ref="B1:C1"/>
    <mergeCell ref="D1:F1"/>
    <mergeCell ref="G1:H1"/>
    <mergeCell ref="I1:J1"/>
    <mergeCell ref="K1:L1"/>
    <mergeCell ref="M1:N1"/>
    <mergeCell ref="O1:R1"/>
    <mergeCell ref="S1:T1"/>
    <mergeCell ref="U1:W1"/>
    <mergeCell ref="X1:Y1"/>
    <mergeCell ref="Z1:AA1"/>
    <mergeCell ref="AB1:AC1"/>
    <mergeCell ref="AD1:AF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="99" zoomScaleNormal="99" workbookViewId="0" topLeftCell="A10">
      <selection activeCell="I23" sqref="I23"/>
    </sheetView>
  </sheetViews>
  <sheetFormatPr defaultColWidth="11.421875" defaultRowHeight="12.75"/>
  <cols>
    <col min="1" max="1" width="11.421875" style="10" customWidth="1"/>
    <col min="2" max="2" width="7.8515625" style="2" customWidth="1"/>
    <col min="3" max="3" width="12.140625" style="2" customWidth="1"/>
    <col min="4" max="5" width="7.28125" style="2" customWidth="1"/>
    <col min="6" max="6" width="8.57421875" style="2" customWidth="1"/>
    <col min="7" max="7" width="7.28125" style="2" customWidth="1"/>
    <col min="8" max="8" width="7.8515625" style="2" customWidth="1"/>
    <col min="9" max="9" width="12.140625" style="2" customWidth="1"/>
    <col min="10" max="11" width="7.28125" style="2" customWidth="1"/>
    <col min="12" max="12" width="8.57421875" style="2" customWidth="1"/>
    <col min="13" max="13" width="7.28125" style="2" customWidth="1"/>
    <col min="14" max="16384" width="11.421875" style="2" customWidth="1"/>
  </cols>
  <sheetData>
    <row r="1" spans="1:13" s="1" customFormat="1" ht="12.75">
      <c r="A1" s="11"/>
      <c r="B1" s="4" t="s">
        <v>6</v>
      </c>
      <c r="C1" s="4"/>
      <c r="D1" s="4"/>
      <c r="E1" s="4"/>
      <c r="F1" s="4"/>
      <c r="G1" s="4"/>
      <c r="H1" s="4" t="s">
        <v>7</v>
      </c>
      <c r="I1" s="4"/>
      <c r="J1" s="4"/>
      <c r="K1" s="4"/>
      <c r="L1" s="4"/>
      <c r="M1" s="4"/>
    </row>
    <row r="2" spans="1:13" s="1" customFormat="1" ht="12.75">
      <c r="A2" s="12" t="s">
        <v>20</v>
      </c>
      <c r="B2" s="13" t="s">
        <v>17</v>
      </c>
      <c r="C2" s="3" t="s">
        <v>21</v>
      </c>
      <c r="D2" s="3" t="s">
        <v>14</v>
      </c>
      <c r="E2" s="3" t="s">
        <v>15</v>
      </c>
      <c r="F2" s="3" t="s">
        <v>16</v>
      </c>
      <c r="G2" s="3" t="s">
        <v>22</v>
      </c>
      <c r="H2" s="13" t="s">
        <v>17</v>
      </c>
      <c r="I2" s="3" t="s">
        <v>21</v>
      </c>
      <c r="J2" s="3" t="s">
        <v>14</v>
      </c>
      <c r="K2" s="3" t="s">
        <v>15</v>
      </c>
      <c r="L2" s="3" t="s">
        <v>16</v>
      </c>
      <c r="M2" s="3" t="s">
        <v>22</v>
      </c>
    </row>
    <row r="3" spans="1:13" ht="12.75">
      <c r="A3" s="14" t="s">
        <v>120</v>
      </c>
      <c r="B3" s="15">
        <f>'2013-2014'!B11</f>
        <v>594</v>
      </c>
      <c r="C3" s="16">
        <f>'2013-2014'!B12</f>
        <v>118</v>
      </c>
      <c r="D3" s="16">
        <f>'2013-2014'!B8</f>
        <v>8</v>
      </c>
      <c r="E3" s="16">
        <f>'2013-2014'!B9</f>
        <v>12</v>
      </c>
      <c r="F3" s="16">
        <f>'2013-2014'!B10</f>
        <v>5</v>
      </c>
      <c r="G3" s="17">
        <v>3</v>
      </c>
      <c r="H3" s="15">
        <f>'2013-2014'!C11</f>
        <v>617</v>
      </c>
      <c r="I3" s="16">
        <f>'2013-2014'!C12</f>
        <v>123</v>
      </c>
      <c r="J3" s="16">
        <f>'2013-2014'!C8</f>
        <v>12</v>
      </c>
      <c r="K3" s="16">
        <f>'2013-2014'!C9</f>
        <v>11</v>
      </c>
      <c r="L3" s="16">
        <f>'2013-2014'!C10</f>
        <v>3</v>
      </c>
      <c r="M3" s="17">
        <v>3</v>
      </c>
    </row>
    <row r="4" spans="1:13" ht="12.75">
      <c r="A4" s="14" t="s">
        <v>121</v>
      </c>
      <c r="B4" s="15">
        <f>'2013-2014'!E11</f>
        <v>565</v>
      </c>
      <c r="C4" s="16">
        <f>'2013-2014'!E12</f>
        <v>113</v>
      </c>
      <c r="D4" s="16">
        <f>'2013-2014'!E8</f>
        <v>8</v>
      </c>
      <c r="E4" s="16">
        <f>'2013-2014'!E9</f>
        <v>13</v>
      </c>
      <c r="F4" s="16">
        <f>'2013-2014'!E10</f>
        <v>6</v>
      </c>
      <c r="G4" s="17">
        <v>2</v>
      </c>
      <c r="H4" s="15">
        <f>'2013-2014'!F11</f>
        <v>590</v>
      </c>
      <c r="I4" s="16">
        <f>'2013-2014'!F12</f>
        <v>118</v>
      </c>
      <c r="J4" s="16">
        <f>'2013-2014'!F8</f>
        <v>7</v>
      </c>
      <c r="K4" s="16">
        <f>'2013-2014'!F9</f>
        <v>12</v>
      </c>
      <c r="L4" s="16">
        <f>'2013-2014'!F10</f>
        <v>5</v>
      </c>
      <c r="M4" s="17">
        <v>3</v>
      </c>
    </row>
    <row r="5" spans="1:13" ht="12.75">
      <c r="A5" s="14" t="s">
        <v>122</v>
      </c>
      <c r="B5" s="15">
        <f>'2013-2014'!G11</f>
        <v>692</v>
      </c>
      <c r="C5" s="16">
        <f>'2013-2014'!G12</f>
        <v>138</v>
      </c>
      <c r="D5" s="16">
        <f>'2013-2014'!G8</f>
        <v>7</v>
      </c>
      <c r="E5" s="16">
        <f>'2013-2014'!G9</f>
        <v>23</v>
      </c>
      <c r="F5" s="16">
        <f>'2013-2014'!G10</f>
        <v>2</v>
      </c>
      <c r="G5" s="17">
        <v>4</v>
      </c>
      <c r="H5" s="15">
        <f>'2013-2014'!H11</f>
        <v>629</v>
      </c>
      <c r="I5" s="16">
        <f>'2013-2014'!H12</f>
        <v>125</v>
      </c>
      <c r="J5" s="16">
        <f>'2013-2014'!H8</f>
        <v>11</v>
      </c>
      <c r="K5" s="16">
        <f>'2013-2014'!H9</f>
        <v>12</v>
      </c>
      <c r="L5" s="16">
        <f>'2013-2014'!H10</f>
        <v>1</v>
      </c>
      <c r="M5" s="17">
        <v>1</v>
      </c>
    </row>
    <row r="6" spans="1:13" ht="12.75">
      <c r="A6" s="14" t="s">
        <v>123</v>
      </c>
      <c r="B6" s="15">
        <f>'2013-2014'!I11</f>
        <v>667</v>
      </c>
      <c r="C6" s="16">
        <f>'2013-2014'!I12</f>
        <v>133</v>
      </c>
      <c r="D6" s="16">
        <f>'2013-2014'!I8</f>
        <v>10</v>
      </c>
      <c r="E6" s="16">
        <f>'2013-2014'!I9</f>
        <v>16</v>
      </c>
      <c r="F6" s="16">
        <f>'2013-2014'!I10</f>
        <v>3</v>
      </c>
      <c r="G6" s="17">
        <v>1</v>
      </c>
      <c r="H6" s="15">
        <f>'2013-2014'!J11</f>
        <v>681</v>
      </c>
      <c r="I6" s="16">
        <f>'2013-2014'!J12</f>
        <v>136</v>
      </c>
      <c r="J6" s="16">
        <f>'2013-2014'!J8</f>
        <v>11</v>
      </c>
      <c r="K6" s="16">
        <f>'2013-2014'!J9</f>
        <v>18</v>
      </c>
      <c r="L6" s="16">
        <f>'2013-2014'!J10</f>
        <v>1</v>
      </c>
      <c r="M6" s="17">
        <v>4</v>
      </c>
    </row>
    <row r="7" spans="1:13" ht="12.75">
      <c r="A7" s="14" t="s">
        <v>124</v>
      </c>
      <c r="B7" s="15">
        <f>'2013-2014'!K11</f>
        <v>697</v>
      </c>
      <c r="C7" s="16">
        <f>'2013-2014'!K12</f>
        <v>139</v>
      </c>
      <c r="D7" s="16">
        <f>'2013-2014'!K8</f>
        <v>12</v>
      </c>
      <c r="E7" s="16">
        <f>'2013-2014'!K9</f>
        <v>16</v>
      </c>
      <c r="F7" s="16">
        <f>'2013-2014'!K10</f>
        <v>4</v>
      </c>
      <c r="G7" s="17">
        <v>2</v>
      </c>
      <c r="H7" s="15">
        <f>'2013-2014'!L11</f>
        <v>762</v>
      </c>
      <c r="I7" s="16">
        <f>'2013-2014'!L12</f>
        <v>152</v>
      </c>
      <c r="J7" s="16">
        <f>'2013-2014'!L8</f>
        <v>14</v>
      </c>
      <c r="K7" s="16">
        <f>'2013-2014'!L9</f>
        <v>18</v>
      </c>
      <c r="L7" s="16">
        <f>'2013-2014'!L10</f>
        <v>4</v>
      </c>
      <c r="M7" s="17">
        <v>3</v>
      </c>
    </row>
    <row r="8" spans="1:13" ht="12.75">
      <c r="A8" s="14" t="s">
        <v>125</v>
      </c>
      <c r="B8" s="15">
        <f>'2013-2014'!M11</f>
        <v>704</v>
      </c>
      <c r="C8" s="16">
        <f>'2013-2014'!M12</f>
        <v>140</v>
      </c>
      <c r="D8" s="16">
        <f>'2013-2014'!M8</f>
        <v>11</v>
      </c>
      <c r="E8" s="16">
        <f>'2013-2014'!M9</f>
        <v>16</v>
      </c>
      <c r="F8" s="16">
        <f>'2013-2014'!M10</f>
        <v>1</v>
      </c>
      <c r="G8" s="17">
        <v>4</v>
      </c>
      <c r="H8" s="15">
        <f>'2013-2014'!N11</f>
        <v>631</v>
      </c>
      <c r="I8" s="16">
        <f>'2013-2014'!N12</f>
        <v>126</v>
      </c>
      <c r="J8" s="16">
        <f>'2013-2014'!N8</f>
        <v>12</v>
      </c>
      <c r="K8" s="16">
        <f>'2013-2014'!N9</f>
        <v>9</v>
      </c>
      <c r="L8" s="16">
        <f>'2013-2014'!N10</f>
        <v>1</v>
      </c>
      <c r="M8" s="17">
        <v>1</v>
      </c>
    </row>
    <row r="9" spans="1:13" ht="12.75">
      <c r="A9" s="14" t="s">
        <v>126</v>
      </c>
      <c r="B9" s="15">
        <f>'2013-2014'!R11</f>
        <v>658</v>
      </c>
      <c r="C9" s="16">
        <f>'2013-2014'!R12</f>
        <v>131</v>
      </c>
      <c r="D9" s="16">
        <f>'2013-2014'!R8</f>
        <v>13</v>
      </c>
      <c r="E9" s="16">
        <f>'2013-2014'!R9</f>
        <v>11</v>
      </c>
      <c r="F9" s="16">
        <f>'2013-2014'!R10</f>
        <v>6</v>
      </c>
      <c r="G9" s="17">
        <v>3</v>
      </c>
      <c r="H9" s="15">
        <f>'2013-2014'!Q11</f>
        <v>612</v>
      </c>
      <c r="I9" s="16">
        <f>'2013-2014'!Q12</f>
        <v>122</v>
      </c>
      <c r="J9" s="16">
        <f>'2013-2014'!Q8</f>
        <v>11</v>
      </c>
      <c r="K9" s="16">
        <f>'2013-2014'!Q9</f>
        <v>10</v>
      </c>
      <c r="L9" s="16">
        <f>'2013-2014'!Q10</f>
        <v>5</v>
      </c>
      <c r="M9" s="17">
        <v>2</v>
      </c>
    </row>
    <row r="10" spans="1:13" ht="12.75">
      <c r="A10" s="14" t="s">
        <v>127</v>
      </c>
      <c r="B10" s="15">
        <f>'2013-2014'!S11</f>
        <v>760</v>
      </c>
      <c r="C10" s="16">
        <f>'2013-2014'!S12</f>
        <v>152</v>
      </c>
      <c r="D10" s="16">
        <f>'2013-2014'!S8</f>
        <v>15</v>
      </c>
      <c r="E10" s="16">
        <f>'2013-2014'!S9</f>
        <v>17</v>
      </c>
      <c r="F10" s="16">
        <f>'2013-2014'!S10</f>
        <v>0</v>
      </c>
      <c r="G10" s="17">
        <v>4</v>
      </c>
      <c r="H10" s="15">
        <f>'2013-2014'!T11</f>
        <v>653</v>
      </c>
      <c r="I10" s="16">
        <f>'2013-2014'!T12</f>
        <v>130</v>
      </c>
      <c r="J10" s="16">
        <f>'2013-2014'!T8</f>
        <v>13</v>
      </c>
      <c r="K10" s="16">
        <f>'2013-2014'!T9</f>
        <v>13</v>
      </c>
      <c r="L10" s="16">
        <f>'2013-2014'!T10</f>
        <v>5</v>
      </c>
      <c r="M10" s="17">
        <v>1</v>
      </c>
    </row>
    <row r="11" spans="1:13" ht="12.75">
      <c r="A11" s="14" t="s">
        <v>128</v>
      </c>
      <c r="B11" s="15">
        <f>'2013-2014'!V11</f>
        <v>629</v>
      </c>
      <c r="C11" s="16">
        <f>'2013-2014'!V12</f>
        <v>125</v>
      </c>
      <c r="D11" s="16">
        <f>'2013-2014'!V8</f>
        <v>9</v>
      </c>
      <c r="E11" s="16">
        <f>'2013-2014'!V9</f>
        <v>12</v>
      </c>
      <c r="F11" s="16">
        <f>'2013-2014'!V10</f>
        <v>0</v>
      </c>
      <c r="G11" s="17">
        <v>3</v>
      </c>
      <c r="H11" s="15">
        <f>'2013-2014'!W11</f>
        <v>710</v>
      </c>
      <c r="I11" s="16">
        <f>'2013-2014'!W12</f>
        <v>142</v>
      </c>
      <c r="J11" s="16">
        <f>'2013-2014'!W8</f>
        <v>17</v>
      </c>
      <c r="K11" s="16">
        <f>'2013-2014'!W9</f>
        <v>15</v>
      </c>
      <c r="L11" s="16">
        <f>'2013-2014'!W10</f>
        <v>1</v>
      </c>
      <c r="M11" s="17">
        <v>2</v>
      </c>
    </row>
    <row r="12" spans="1:13" ht="12.75">
      <c r="A12" s="14" t="s">
        <v>129</v>
      </c>
      <c r="B12" s="15">
        <f>'2013-2014'!X11</f>
        <v>679</v>
      </c>
      <c r="C12" s="16">
        <f>'2013-2014'!X12</f>
        <v>135</v>
      </c>
      <c r="D12" s="16">
        <f>'2013-2014'!X8</f>
        <v>11</v>
      </c>
      <c r="E12" s="16">
        <f>'2013-2014'!X9</f>
        <v>15</v>
      </c>
      <c r="F12" s="16">
        <f>'2013-2014'!X10</f>
        <v>3</v>
      </c>
      <c r="G12" s="17">
        <v>3</v>
      </c>
      <c r="H12" s="15">
        <f>'2013-2014'!Y11</f>
        <v>640</v>
      </c>
      <c r="I12" s="16">
        <f>'2013-2014'!Y12</f>
        <v>128</v>
      </c>
      <c r="J12" s="16">
        <f>'2013-2014'!Y8</f>
        <v>11</v>
      </c>
      <c r="K12" s="16">
        <f>'2013-2014'!Y9</f>
        <v>13</v>
      </c>
      <c r="L12" s="16">
        <f>'2013-2014'!Y10</f>
        <v>2</v>
      </c>
      <c r="M12" s="17">
        <v>2</v>
      </c>
    </row>
    <row r="13" spans="1:13" ht="12.75">
      <c r="A13" s="14" t="s">
        <v>130</v>
      </c>
      <c r="B13" s="15">
        <f>'2013-2014'!Z11</f>
        <v>750</v>
      </c>
      <c r="C13" s="16">
        <f>'2013-2014'!Z12</f>
        <v>150</v>
      </c>
      <c r="D13" s="16">
        <f>'2013-2014'!Z8</f>
        <v>9</v>
      </c>
      <c r="E13" s="16">
        <f>'2013-2014'!Z9</f>
        <v>22</v>
      </c>
      <c r="F13" s="16">
        <f>'2013-2014'!Z10</f>
        <v>2</v>
      </c>
      <c r="G13" s="17">
        <v>4</v>
      </c>
      <c r="H13" s="15">
        <f>'2013-2014'!AA11</f>
        <v>658</v>
      </c>
      <c r="I13" s="16">
        <f>'2013-2014'!AA12</f>
        <v>131</v>
      </c>
      <c r="J13" s="16">
        <f>'2013-2014'!AA8</f>
        <v>13</v>
      </c>
      <c r="K13" s="16">
        <f>'2013-2014'!AA9</f>
        <v>13</v>
      </c>
      <c r="L13" s="16">
        <f>'2013-2014'!AA10</f>
        <v>3</v>
      </c>
      <c r="M13" s="17">
        <v>1</v>
      </c>
    </row>
    <row r="14" spans="1:13" ht="12.75">
      <c r="A14" s="14" t="s">
        <v>129</v>
      </c>
      <c r="B14" s="15">
        <v>674</v>
      </c>
      <c r="C14" s="16">
        <v>134</v>
      </c>
      <c r="D14" s="16">
        <v>11</v>
      </c>
      <c r="E14" s="16">
        <v>17</v>
      </c>
      <c r="F14" s="16">
        <v>0</v>
      </c>
      <c r="G14" s="17">
        <v>1</v>
      </c>
      <c r="H14" s="15">
        <v>654</v>
      </c>
      <c r="I14" s="16">
        <v>130</v>
      </c>
      <c r="J14" s="16">
        <v>7</v>
      </c>
      <c r="K14" s="16">
        <v>19</v>
      </c>
      <c r="L14" s="16">
        <v>2</v>
      </c>
      <c r="M14" s="17">
        <v>4</v>
      </c>
    </row>
    <row r="15" spans="1:13" ht="12.75">
      <c r="A15" s="14" t="s">
        <v>131</v>
      </c>
      <c r="B15" s="15">
        <v>671</v>
      </c>
      <c r="C15" s="16">
        <v>134</v>
      </c>
      <c r="D15" s="16">
        <v>13</v>
      </c>
      <c r="E15" s="16">
        <v>9</v>
      </c>
      <c r="F15" s="16">
        <v>4</v>
      </c>
      <c r="G15" s="17">
        <v>5</v>
      </c>
      <c r="H15" s="15">
        <v>539</v>
      </c>
      <c r="I15" s="16">
        <v>107</v>
      </c>
      <c r="J15" s="16">
        <v>6</v>
      </c>
      <c r="K15" s="16">
        <v>10</v>
      </c>
      <c r="L15" s="16">
        <v>5</v>
      </c>
      <c r="M15" s="17">
        <v>0</v>
      </c>
    </row>
    <row r="16" spans="1:13" s="1" customFormat="1" ht="12.75">
      <c r="A16" s="12" t="s">
        <v>17</v>
      </c>
      <c r="B16" s="19">
        <f>SUM($B$3:B15)</f>
        <v>8740</v>
      </c>
      <c r="C16" s="19">
        <f>ROUNDDOWN(($B16/65),0)</f>
        <v>134</v>
      </c>
      <c r="D16" s="21">
        <f>SUM($D$3:D15)</f>
        <v>137</v>
      </c>
      <c r="E16" s="21">
        <f>SUM($E$3:E15)</f>
        <v>199</v>
      </c>
      <c r="F16" s="21">
        <f>SUM($F$3:F15)</f>
        <v>36</v>
      </c>
      <c r="G16" s="13">
        <f>SUM($G$3:G15)</f>
        <v>39</v>
      </c>
      <c r="H16" s="19">
        <f>SUM($H$3:H15)</f>
        <v>8376</v>
      </c>
      <c r="I16" s="19">
        <f>ROUNDDOWN(($H$16/65),0)</f>
        <v>128</v>
      </c>
      <c r="J16" s="21">
        <f>SUM($J$3:J15)</f>
        <v>145</v>
      </c>
      <c r="K16" s="21">
        <f>SUM($K$3:K15)</f>
        <v>173</v>
      </c>
      <c r="L16" s="21">
        <f>SUM($L$3:L15)</f>
        <v>38</v>
      </c>
      <c r="M16" s="13">
        <f>SUM($M$3:M15)</f>
        <v>27</v>
      </c>
    </row>
    <row r="17" spans="1:13" s="1" customFormat="1" ht="12.75">
      <c r="A17" s="22"/>
      <c r="B17" s="23"/>
      <c r="C17" s="23"/>
      <c r="D17" s="24">
        <f>ROUNDDOWN((AVERAGE($D$3:D15)),0)</f>
        <v>10</v>
      </c>
      <c r="E17" s="25">
        <f>ROUNDDOWN((AVERAGE($E$3:E15)),0)</f>
        <v>15</v>
      </c>
      <c r="F17" s="26">
        <f>ROUNDDOWN((AVERAGE($F$3:F15)),0)</f>
        <v>2</v>
      </c>
      <c r="G17" s="23"/>
      <c r="H17" s="23"/>
      <c r="I17" s="23"/>
      <c r="J17" s="24">
        <f>ROUNDDOWN((AVERAGE($J$3:J15)),0)</f>
        <v>11</v>
      </c>
      <c r="K17" s="25">
        <f>ROUNDDOWN((AVERAGE($K$3:K15)),0)</f>
        <v>13</v>
      </c>
      <c r="L17" s="26">
        <f>ROUNDDOWN((AVERAGE($L$3:L15)),0)</f>
        <v>2</v>
      </c>
      <c r="M17" s="23"/>
    </row>
    <row r="19" spans="1:7" ht="12.75">
      <c r="A19" s="11" t="s">
        <v>6</v>
      </c>
      <c r="B19" s="27" t="s">
        <v>132</v>
      </c>
      <c r="C19" s="27"/>
      <c r="D19" s="1">
        <v>12</v>
      </c>
      <c r="E19" s="51" t="s">
        <v>29</v>
      </c>
      <c r="F19" s="51"/>
      <c r="G19" s="51"/>
    </row>
    <row r="21" spans="7:13" ht="12.75">
      <c r="G21" s="52">
        <f>ROUNDDOWN(((($B$16+($D$16*2)+$E$16)-($F$16*3))/65),0)</f>
        <v>140</v>
      </c>
      <c r="M21" s="29">
        <f>ROUNDDOWN(((($H$16+($J$16*2)+$K$16)-($L$16*3))/65),0)</f>
        <v>134</v>
      </c>
    </row>
    <row r="22" spans="8:14" ht="12.75">
      <c r="H22" s="2">
        <v>140</v>
      </c>
      <c r="N22" s="2">
        <v>136</v>
      </c>
    </row>
    <row r="25" spans="1:5" ht="12.75">
      <c r="A25" s="30" t="s">
        <v>60</v>
      </c>
      <c r="B25" s="31" t="s">
        <v>61</v>
      </c>
      <c r="C25" s="31"/>
      <c r="D25" s="31"/>
      <c r="E25" s="31"/>
    </row>
    <row r="26" spans="1:2" ht="12.75">
      <c r="A26" s="32" t="s">
        <v>62</v>
      </c>
      <c r="B26" s="31" t="s">
        <v>63</v>
      </c>
    </row>
    <row r="27" spans="1:2" ht="12.75">
      <c r="A27" s="33" t="s">
        <v>64</v>
      </c>
      <c r="B27" s="31" t="s">
        <v>65</v>
      </c>
    </row>
    <row r="28" spans="1:2" ht="12.75">
      <c r="A28" s="34" t="s">
        <v>66</v>
      </c>
      <c r="B28" s="31" t="s">
        <v>67</v>
      </c>
    </row>
    <row r="29" spans="1:2" ht="12.75">
      <c r="A29" s="35" t="s">
        <v>68</v>
      </c>
      <c r="B29" s="31" t="s">
        <v>69</v>
      </c>
    </row>
    <row r="30" spans="1:2" ht="12.75">
      <c r="A30" s="36" t="s">
        <v>70</v>
      </c>
      <c r="B30" s="31" t="s">
        <v>71</v>
      </c>
    </row>
    <row r="31" spans="1:2" ht="12.75">
      <c r="A31" s="37" t="s">
        <v>72</v>
      </c>
      <c r="B31" s="31" t="s">
        <v>73</v>
      </c>
    </row>
  </sheetData>
  <sheetProtection selectLockedCells="1" selectUnlockedCells="1"/>
  <mergeCells count="4">
    <mergeCell ref="B1:G1"/>
    <mergeCell ref="H1:M1"/>
    <mergeCell ref="B19:C19"/>
    <mergeCell ref="E19:G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1"/>
  <sheetViews>
    <sheetView zoomScale="99" zoomScaleNormal="99" workbookViewId="0" topLeftCell="A1">
      <selection activeCell="D13" sqref="D13"/>
    </sheetView>
  </sheetViews>
  <sheetFormatPr defaultColWidth="11.421875" defaultRowHeight="12.75"/>
  <cols>
    <col min="1" max="1" width="11.421875" style="1" customWidth="1"/>
    <col min="2" max="16" width="16.7109375" style="2" customWidth="1"/>
    <col min="17" max="227" width="11.421875" style="2" customWidth="1"/>
  </cols>
  <sheetData>
    <row r="1" spans="2:16" s="1" customFormat="1" ht="12.75">
      <c r="B1" s="3" t="s">
        <v>133</v>
      </c>
      <c r="C1" s="3"/>
      <c r="D1" s="3"/>
      <c r="E1" s="3" t="s">
        <v>134</v>
      </c>
      <c r="F1" s="3"/>
      <c r="G1" s="3"/>
      <c r="H1" s="3" t="s">
        <v>135</v>
      </c>
      <c r="I1" s="3"/>
      <c r="J1" s="3"/>
      <c r="K1" s="3" t="s">
        <v>136</v>
      </c>
      <c r="L1" s="3"/>
      <c r="M1" s="3"/>
      <c r="N1" s="3" t="s">
        <v>137</v>
      </c>
      <c r="O1" s="3"/>
      <c r="P1" s="3"/>
    </row>
    <row r="2" spans="2:16" s="1" customFormat="1" ht="12.75">
      <c r="B2" s="3" t="s">
        <v>118</v>
      </c>
      <c r="C2" s="3" t="s">
        <v>7</v>
      </c>
      <c r="D2" s="3" t="s">
        <v>6</v>
      </c>
      <c r="E2" s="3" t="s">
        <v>118</v>
      </c>
      <c r="F2" s="3" t="s">
        <v>7</v>
      </c>
      <c r="G2" s="3" t="s">
        <v>6</v>
      </c>
      <c r="H2" s="3" t="s">
        <v>118</v>
      </c>
      <c r="I2" s="3" t="s">
        <v>7</v>
      </c>
      <c r="J2" s="3" t="s">
        <v>6</v>
      </c>
      <c r="K2" s="3" t="s">
        <v>118</v>
      </c>
      <c r="L2" s="3" t="s">
        <v>7</v>
      </c>
      <c r="M2" s="3" t="s">
        <v>6</v>
      </c>
      <c r="N2" s="3" t="s">
        <v>118</v>
      </c>
      <c r="O2" s="3" t="s">
        <v>7</v>
      </c>
      <c r="P2" s="3" t="s">
        <v>6</v>
      </c>
    </row>
    <row r="3" spans="1:16" ht="12.75">
      <c r="A3" s="4" t="s">
        <v>8</v>
      </c>
      <c r="B3" s="5">
        <v>113</v>
      </c>
      <c r="C3" s="5">
        <v>90</v>
      </c>
      <c r="D3" s="5">
        <v>169</v>
      </c>
      <c r="E3" s="5">
        <v>97</v>
      </c>
      <c r="F3" s="5">
        <v>128</v>
      </c>
      <c r="G3" s="5">
        <v>154</v>
      </c>
      <c r="H3" s="5">
        <v>83</v>
      </c>
      <c r="I3" s="5">
        <v>107</v>
      </c>
      <c r="J3" s="5">
        <v>119</v>
      </c>
      <c r="K3" s="5">
        <v>135</v>
      </c>
      <c r="L3" s="5">
        <v>142</v>
      </c>
      <c r="M3" s="5">
        <v>119</v>
      </c>
      <c r="N3" s="5">
        <v>151</v>
      </c>
      <c r="O3" s="5">
        <v>96</v>
      </c>
      <c r="P3" s="5">
        <v>96</v>
      </c>
    </row>
    <row r="4" spans="1:16" ht="12.75">
      <c r="A4" s="6" t="s">
        <v>9</v>
      </c>
      <c r="B4" s="5">
        <v>72</v>
      </c>
      <c r="C4" s="5">
        <v>168</v>
      </c>
      <c r="D4" s="5">
        <v>140</v>
      </c>
      <c r="E4" s="5">
        <v>62</v>
      </c>
      <c r="F4" s="5">
        <v>83</v>
      </c>
      <c r="G4" s="5">
        <v>97</v>
      </c>
      <c r="H4" s="5">
        <v>103</v>
      </c>
      <c r="I4" s="5">
        <v>128</v>
      </c>
      <c r="J4" s="5">
        <v>130</v>
      </c>
      <c r="K4" s="5">
        <v>107</v>
      </c>
      <c r="L4" s="5">
        <v>147</v>
      </c>
      <c r="M4" s="5">
        <v>174</v>
      </c>
      <c r="N4" s="5">
        <v>108</v>
      </c>
      <c r="O4" s="5">
        <v>127</v>
      </c>
      <c r="P4" s="5">
        <v>113</v>
      </c>
    </row>
    <row r="5" spans="1:16" ht="12.75">
      <c r="A5" s="6" t="s">
        <v>10</v>
      </c>
      <c r="B5" s="5">
        <v>101</v>
      </c>
      <c r="C5" s="5">
        <v>158</v>
      </c>
      <c r="D5" s="5">
        <v>113</v>
      </c>
      <c r="E5" s="5">
        <v>103</v>
      </c>
      <c r="F5" s="5">
        <v>148</v>
      </c>
      <c r="G5" s="5">
        <v>115</v>
      </c>
      <c r="H5" s="5">
        <v>105</v>
      </c>
      <c r="I5" s="5">
        <v>119</v>
      </c>
      <c r="J5" s="5">
        <v>135</v>
      </c>
      <c r="K5" s="5">
        <v>145</v>
      </c>
      <c r="L5" s="5">
        <v>105</v>
      </c>
      <c r="M5" s="5">
        <v>130</v>
      </c>
      <c r="N5" s="5">
        <v>99</v>
      </c>
      <c r="O5" s="5">
        <v>109</v>
      </c>
      <c r="P5" s="5">
        <v>105</v>
      </c>
    </row>
    <row r="6" spans="1:16" ht="12.75">
      <c r="A6" s="6" t="s">
        <v>11</v>
      </c>
      <c r="B6" s="5">
        <v>76</v>
      </c>
      <c r="C6" s="5">
        <v>186</v>
      </c>
      <c r="D6" s="5">
        <v>146</v>
      </c>
      <c r="E6" s="5">
        <v>130</v>
      </c>
      <c r="F6" s="5">
        <v>120</v>
      </c>
      <c r="G6" s="5">
        <v>153</v>
      </c>
      <c r="H6" s="5">
        <v>92</v>
      </c>
      <c r="I6" s="5">
        <v>163</v>
      </c>
      <c r="J6" s="5">
        <v>114</v>
      </c>
      <c r="K6" s="5">
        <v>130</v>
      </c>
      <c r="L6" s="5">
        <v>104</v>
      </c>
      <c r="M6" s="5">
        <v>128</v>
      </c>
      <c r="N6" s="5">
        <v>116</v>
      </c>
      <c r="O6" s="5">
        <v>133</v>
      </c>
      <c r="P6" s="5">
        <v>147</v>
      </c>
    </row>
    <row r="7" spans="1:16" ht="12.75">
      <c r="A7" s="6" t="s">
        <v>12</v>
      </c>
      <c r="B7" s="5">
        <v>114</v>
      </c>
      <c r="C7" s="5">
        <v>158</v>
      </c>
      <c r="D7" s="5">
        <v>162</v>
      </c>
      <c r="E7" s="5">
        <v>110</v>
      </c>
      <c r="F7" s="5">
        <v>102</v>
      </c>
      <c r="G7" s="5">
        <v>148</v>
      </c>
      <c r="H7" s="5">
        <v>149</v>
      </c>
      <c r="I7" s="5">
        <v>122</v>
      </c>
      <c r="J7" s="5">
        <v>119</v>
      </c>
      <c r="K7" s="5">
        <v>124</v>
      </c>
      <c r="L7" s="5">
        <v>131</v>
      </c>
      <c r="M7" s="5">
        <v>122</v>
      </c>
      <c r="N7" s="5">
        <v>146</v>
      </c>
      <c r="O7" s="5">
        <v>136</v>
      </c>
      <c r="P7" s="5">
        <v>113</v>
      </c>
    </row>
    <row r="8" spans="1:16" ht="12.75">
      <c r="A8" s="4" t="s">
        <v>14</v>
      </c>
      <c r="B8" s="7" t="s">
        <v>13</v>
      </c>
      <c r="C8" s="7">
        <v>15</v>
      </c>
      <c r="D8" s="7">
        <v>13</v>
      </c>
      <c r="E8" s="7">
        <v>6</v>
      </c>
      <c r="F8" s="7">
        <v>7</v>
      </c>
      <c r="G8" s="7">
        <v>12</v>
      </c>
      <c r="H8" s="7">
        <v>7</v>
      </c>
      <c r="I8" s="7">
        <v>11</v>
      </c>
      <c r="J8" s="7">
        <v>11</v>
      </c>
      <c r="K8" s="7">
        <v>9</v>
      </c>
      <c r="L8" s="7">
        <v>10</v>
      </c>
      <c r="M8" s="7">
        <v>13</v>
      </c>
      <c r="N8" s="7" t="s">
        <v>13</v>
      </c>
      <c r="O8" s="7">
        <v>8</v>
      </c>
      <c r="P8" s="7">
        <v>6</v>
      </c>
    </row>
    <row r="9" spans="1:16" ht="12.75">
      <c r="A9" s="6" t="s">
        <v>15</v>
      </c>
      <c r="B9" s="5">
        <v>14</v>
      </c>
      <c r="C9" s="5">
        <v>16</v>
      </c>
      <c r="D9" s="5">
        <v>15</v>
      </c>
      <c r="E9" s="5">
        <v>8</v>
      </c>
      <c r="F9" s="5">
        <v>15</v>
      </c>
      <c r="G9" s="5">
        <v>13</v>
      </c>
      <c r="H9" s="5">
        <v>9</v>
      </c>
      <c r="I9" s="5">
        <v>13</v>
      </c>
      <c r="J9" s="5">
        <v>8</v>
      </c>
      <c r="K9" s="5">
        <v>15</v>
      </c>
      <c r="L9" s="5">
        <v>14</v>
      </c>
      <c r="M9" s="5">
        <v>11</v>
      </c>
      <c r="N9" s="5" t="s">
        <v>13</v>
      </c>
      <c r="O9" s="5">
        <v>14</v>
      </c>
      <c r="P9" s="5">
        <v>11</v>
      </c>
    </row>
    <row r="10" spans="1:16" ht="12.75">
      <c r="A10" s="8" t="s">
        <v>16</v>
      </c>
      <c r="B10" s="9">
        <v>13</v>
      </c>
      <c r="C10" s="9">
        <v>2</v>
      </c>
      <c r="D10" s="9">
        <v>3</v>
      </c>
      <c r="E10" s="9">
        <v>11</v>
      </c>
      <c r="F10" s="9">
        <v>3</v>
      </c>
      <c r="G10" s="9">
        <v>3</v>
      </c>
      <c r="H10" s="9">
        <v>3</v>
      </c>
      <c r="I10" s="9">
        <v>6</v>
      </c>
      <c r="J10" s="9">
        <v>2</v>
      </c>
      <c r="K10" s="9">
        <v>3</v>
      </c>
      <c r="L10" s="9">
        <v>2</v>
      </c>
      <c r="M10" s="9">
        <v>2</v>
      </c>
      <c r="N10" s="9" t="s">
        <v>13</v>
      </c>
      <c r="O10" s="9">
        <v>3</v>
      </c>
      <c r="P10" s="9">
        <v>4</v>
      </c>
    </row>
    <row r="11" spans="1:16" ht="12.75">
      <c r="A11" s="6" t="s">
        <v>17</v>
      </c>
      <c r="B11" s="5">
        <f>SUM(B3:B7)</f>
        <v>476</v>
      </c>
      <c r="C11" s="5">
        <f>SUM(C3:C7)</f>
        <v>760</v>
      </c>
      <c r="D11" s="5">
        <f>SUM(D3:D7)</f>
        <v>730</v>
      </c>
      <c r="E11" s="5">
        <f>SUM(E3:E7)</f>
        <v>502</v>
      </c>
      <c r="F11" s="5">
        <f>SUM(F3:F7)</f>
        <v>581</v>
      </c>
      <c r="G11" s="5">
        <f>SUM(G3:G7)</f>
        <v>667</v>
      </c>
      <c r="H11" s="5">
        <f>SUM(H3:H7)</f>
        <v>532</v>
      </c>
      <c r="I11" s="5">
        <f>SUM(I3:I7)</f>
        <v>639</v>
      </c>
      <c r="J11" s="5">
        <f>SUM(J3:J7)</f>
        <v>617</v>
      </c>
      <c r="K11" s="5">
        <f>SUM(K3:K7)</f>
        <v>641</v>
      </c>
      <c r="L11" s="5">
        <f>SUM(L3:L7)</f>
        <v>629</v>
      </c>
      <c r="M11" s="5">
        <f>SUM(M3:M7)</f>
        <v>673</v>
      </c>
      <c r="N11" s="5">
        <f>SUM(N3:N7)</f>
        <v>620</v>
      </c>
      <c r="O11" s="5">
        <f>SUM(O3:O7)</f>
        <v>601</v>
      </c>
      <c r="P11" s="5">
        <f>SUM(P3:P7)</f>
        <v>574</v>
      </c>
    </row>
    <row r="12" spans="1:16" ht="12.75">
      <c r="A12" s="8" t="s">
        <v>18</v>
      </c>
      <c r="B12" s="9">
        <f>ROUNDDOWN((SUM(B3:B7)/5),0)</f>
        <v>95</v>
      </c>
      <c r="C12" s="9">
        <f>ROUNDDOWN((SUM(C3:C7)/5),0)</f>
        <v>152</v>
      </c>
      <c r="D12" s="9">
        <f>ROUNDDOWN((SUM(D3:D7)/5),0)</f>
        <v>146</v>
      </c>
      <c r="E12" s="9">
        <f>ROUNDDOWN((SUM(E3:E7)/5),0)</f>
        <v>100</v>
      </c>
      <c r="F12" s="9">
        <f>ROUNDDOWN((SUM(F3:F7)/5),0)</f>
        <v>116</v>
      </c>
      <c r="G12" s="9">
        <f>ROUNDDOWN((SUM(G3:G7)/5),0)</f>
        <v>133</v>
      </c>
      <c r="H12" s="9">
        <f>ROUNDDOWN((SUM(H3:H7)/5),0)</f>
        <v>106</v>
      </c>
      <c r="I12" s="9">
        <f>ROUNDDOWN((SUM(I3:I7)/5),0)</f>
        <v>127</v>
      </c>
      <c r="J12" s="9">
        <f>ROUNDDOWN((SUM(J3:J7)/5),0)</f>
        <v>123</v>
      </c>
      <c r="K12" s="9">
        <f>ROUNDDOWN((SUM(K3:K7)/5),0)</f>
        <v>128</v>
      </c>
      <c r="L12" s="9">
        <f>ROUNDDOWN((SUM(L3:L7)/5),0)</f>
        <v>125</v>
      </c>
      <c r="M12" s="9">
        <f>ROUNDDOWN((SUM(M3:M7)/5),0)</f>
        <v>134</v>
      </c>
      <c r="N12" s="9">
        <f>ROUNDDOWN((SUM(N3:N7)/5),0)</f>
        <v>124</v>
      </c>
      <c r="O12" s="9">
        <f>ROUNDDOWN((SUM(O3:O7)/5),0)</f>
        <v>120</v>
      </c>
      <c r="P12" s="9">
        <f>ROUNDDOWN((SUM(P3:P7)/5),0)</f>
        <v>114</v>
      </c>
    </row>
    <row r="13" spans="1:16" ht="12.75">
      <c r="A13" s="8" t="s">
        <v>119</v>
      </c>
      <c r="B13" s="43">
        <f>ROUNDDOWN((((B11+(B8*2)+B9)-(B10*3))/5),0)</f>
        <v>90</v>
      </c>
      <c r="C13" s="47">
        <f>ROUNDDOWN((((C11+(C8*2)+C9)-(C10*3))/5),0)</f>
        <v>160</v>
      </c>
      <c r="D13" s="45">
        <f>ROUNDDOWN((((D11+(D8*2)+D9)-(D10*3))/5),0)</f>
        <v>152</v>
      </c>
      <c r="E13" s="43">
        <f>ROUNDDOWN((((E11+(E8*2)+E9)-(E10*3))/5),0)</f>
        <v>97</v>
      </c>
      <c r="F13" s="42">
        <f>ROUNDDOWN((((F11+(F8*2)+F9)-(F10*3))/5),0)</f>
        <v>120</v>
      </c>
      <c r="G13" s="42">
        <f>ROUNDDOWN((((G11+(G8*2)+G9)-(G10*3))/5),0)</f>
        <v>139</v>
      </c>
      <c r="H13" s="53">
        <f>ROUNDDOWN((((H11+(H8*2)+H9)-(H10*3))/5),0)</f>
        <v>109</v>
      </c>
      <c r="I13" s="42">
        <f>ROUNDDOWN((((I11+(I8*2)+I9)-(I10*3))/5),0)</f>
        <v>131</v>
      </c>
      <c r="J13" s="42">
        <f>ROUNDDOWN((((J11+(J8*2)+J9)-(J10*3))/5),0)</f>
        <v>128</v>
      </c>
      <c r="K13" s="42">
        <f>ROUNDDOWN((((K11+(K8*2)+K9)-(K10*3))/5),0)</f>
        <v>133</v>
      </c>
      <c r="L13" s="42">
        <f>ROUNDDOWN((((L11+(L8*2)+L9)-(L10*3))/5),0)</f>
        <v>131</v>
      </c>
      <c r="M13" s="45">
        <f>ROUNDDOWN((((M11+(M8*2)+M9)-(M10*3))/5),0)</f>
        <v>140</v>
      </c>
      <c r="N13" s="54" t="s">
        <v>13</v>
      </c>
      <c r="O13" s="42">
        <f>ROUNDDOWN((((O11+(O8*2)+O9)-(O10*3))/5),0)</f>
        <v>124</v>
      </c>
      <c r="P13" s="49">
        <f>ROUNDDOWN((((P11+(P8*2)+P9)-(P10*3))/5),0)</f>
        <v>117</v>
      </c>
    </row>
    <row r="15" spans="1:15" s="2" customFormat="1" ht="12.75">
      <c r="A15" s="30" t="s">
        <v>60</v>
      </c>
      <c r="B15" s="31" t="s">
        <v>61</v>
      </c>
      <c r="C15" s="31"/>
      <c r="E15" s="31"/>
      <c r="F15" s="31"/>
      <c r="H15" s="31"/>
      <c r="I15" s="31"/>
      <c r="K15" s="31"/>
      <c r="L15" s="31"/>
      <c r="N15" s="31"/>
      <c r="O15" s="31"/>
    </row>
    <row r="16" spans="1:14" s="2" customFormat="1" ht="12.75">
      <c r="A16" s="50" t="s">
        <v>62</v>
      </c>
      <c r="B16" s="31" t="s">
        <v>63</v>
      </c>
      <c r="E16" s="31"/>
      <c r="H16" s="31"/>
      <c r="K16" s="31"/>
      <c r="N16" s="31"/>
    </row>
    <row r="17" spans="1:14" s="2" customFormat="1" ht="12.75">
      <c r="A17" s="33" t="s">
        <v>64</v>
      </c>
      <c r="B17" s="31" t="s">
        <v>65</v>
      </c>
      <c r="E17" s="31"/>
      <c r="H17" s="31"/>
      <c r="K17" s="31"/>
      <c r="N17" s="31"/>
    </row>
    <row r="18" spans="1:14" s="2" customFormat="1" ht="12.75">
      <c r="A18" s="34" t="s">
        <v>66</v>
      </c>
      <c r="B18" s="31" t="s">
        <v>67</v>
      </c>
      <c r="E18" s="31"/>
      <c r="H18" s="31"/>
      <c r="K18" s="31"/>
      <c r="N18" s="31"/>
    </row>
    <row r="19" spans="1:14" s="2" customFormat="1" ht="12.75">
      <c r="A19" s="35" t="s">
        <v>68</v>
      </c>
      <c r="B19" s="31" t="s">
        <v>69</v>
      </c>
      <c r="E19" s="31"/>
      <c r="H19" s="31"/>
      <c r="K19" s="31"/>
      <c r="N19" s="31"/>
    </row>
    <row r="20" spans="1:14" s="2" customFormat="1" ht="12.75">
      <c r="A20" s="36" t="s">
        <v>70</v>
      </c>
      <c r="B20" s="31" t="s">
        <v>71</v>
      </c>
      <c r="E20" s="31"/>
      <c r="H20" s="31"/>
      <c r="K20" s="31"/>
      <c r="N20" s="31"/>
    </row>
    <row r="21" spans="1:14" s="2" customFormat="1" ht="12.75">
      <c r="A21" s="37" t="s">
        <v>72</v>
      </c>
      <c r="B21" s="31" t="s">
        <v>73</v>
      </c>
      <c r="E21" s="31"/>
      <c r="H21" s="31"/>
      <c r="K21" s="31"/>
      <c r="N21" s="31"/>
    </row>
  </sheetData>
  <sheetProtection selectLockedCells="1" selectUnlockedCells="1"/>
  <mergeCells count="5">
    <mergeCell ref="B1:D1"/>
    <mergeCell ref="E1:G1"/>
    <mergeCell ref="H1:J1"/>
    <mergeCell ref="K1:M1"/>
    <mergeCell ref="N1:P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2017-07-27T20:41:30Z</dcterms:modified>
  <cp:category/>
  <cp:version/>
  <cp:contentType/>
  <cp:contentStatus/>
  <cp:revision>54</cp:revision>
</cp:coreProperties>
</file>